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8040" tabRatio="575"/>
  </bookViews>
  <sheets>
    <sheet name="0503320 (1. Печать)" sheetId="1" r:id="rId1"/>
    <sheet name="0503320 (1. Сокращенный)" sheetId="2" r:id="rId2"/>
    <sheet name="0503320 (2. Консолидируемые рас" sheetId="3" r:id="rId3"/>
  </sheets>
  <definedNames>
    <definedName name="ScriptStr" localSheetId="1">#REF!</definedName>
    <definedName name="ScriptStr">#REF!</definedName>
    <definedName name="txt_fileName" localSheetId="1">#REF!</definedName>
    <definedName name="txt_fileName">#REF!</definedName>
    <definedName name="МФБухгалтер" localSheetId="1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24519" fullPrecision="0"/>
</workbook>
</file>

<file path=xl/calcChain.xml><?xml version="1.0" encoding="utf-8"?>
<calcChain xmlns="http://schemas.openxmlformats.org/spreadsheetml/2006/main">
  <c r="E6" i="3"/>
  <c r="I6"/>
  <c r="E7"/>
  <c r="F7"/>
  <c r="F6" s="1"/>
  <c r="G7"/>
  <c r="G6" s="1"/>
  <c r="H7"/>
  <c r="M7" s="1"/>
  <c r="I7"/>
  <c r="J7"/>
  <c r="J6" s="1"/>
  <c r="K7"/>
  <c r="K6" s="1"/>
  <c r="L7"/>
  <c r="L6" s="1"/>
  <c r="M8"/>
  <c r="M9"/>
  <c r="D10"/>
  <c r="M10" s="1"/>
  <c r="E10"/>
  <c r="F10"/>
  <c r="G10"/>
  <c r="H10"/>
  <c r="I10"/>
  <c r="J10"/>
  <c r="K10"/>
  <c r="L10"/>
  <c r="M11"/>
  <c r="M12"/>
  <c r="D13"/>
  <c r="M13" s="1"/>
  <c r="E13"/>
  <c r="F13"/>
  <c r="G13"/>
  <c r="H13"/>
  <c r="I13"/>
  <c r="J13"/>
  <c r="K13"/>
  <c r="L13"/>
  <c r="M14"/>
  <c r="M15"/>
  <c r="D16"/>
  <c r="M16" s="1"/>
  <c r="E16"/>
  <c r="F16"/>
  <c r="G16"/>
  <c r="H16"/>
  <c r="I16"/>
  <c r="J16"/>
  <c r="K16"/>
  <c r="L16"/>
  <c r="M17"/>
  <c r="M18"/>
  <c r="D19"/>
  <c r="M19" s="1"/>
  <c r="E19"/>
  <c r="F19"/>
  <c r="G19"/>
  <c r="H19"/>
  <c r="I19"/>
  <c r="J19"/>
  <c r="K19"/>
  <c r="L19"/>
  <c r="M20"/>
  <c r="M21"/>
  <c r="D22"/>
  <c r="M22" s="1"/>
  <c r="E22"/>
  <c r="F22"/>
  <c r="G22"/>
  <c r="H22"/>
  <c r="I22"/>
  <c r="J22"/>
  <c r="K22"/>
  <c r="L22"/>
  <c r="M23"/>
  <c r="M24"/>
  <c r="D25"/>
  <c r="M25" s="1"/>
  <c r="E25"/>
  <c r="F25"/>
  <c r="G25"/>
  <c r="H25"/>
  <c r="I25"/>
  <c r="J25"/>
  <c r="K25"/>
  <c r="L25"/>
  <c r="M26"/>
  <c r="M27"/>
  <c r="D28"/>
  <c r="M28" s="1"/>
  <c r="E28"/>
  <c r="F28"/>
  <c r="G28"/>
  <c r="H28"/>
  <c r="I28"/>
  <c r="J28"/>
  <c r="K28"/>
  <c r="L28"/>
  <c r="M29"/>
  <c r="M30"/>
  <c r="D31"/>
  <c r="E31"/>
  <c r="F31"/>
  <c r="G31"/>
  <c r="H31"/>
  <c r="I31"/>
  <c r="J31"/>
  <c r="K31"/>
  <c r="M31"/>
  <c r="M32"/>
  <c r="G5" i="2"/>
  <c r="H5"/>
  <c r="I5"/>
  <c r="J5"/>
  <c r="K5"/>
  <c r="L5"/>
  <c r="L13" s="1"/>
  <c r="L40" s="1"/>
  <c r="M5"/>
  <c r="N5"/>
  <c r="O5"/>
  <c r="T5"/>
  <c r="U5"/>
  <c r="V5"/>
  <c r="W5"/>
  <c r="X5"/>
  <c r="Y5"/>
  <c r="Z5"/>
  <c r="AA5"/>
  <c r="AB5"/>
  <c r="E6"/>
  <c r="C6" s="1"/>
  <c r="R6"/>
  <c r="E7"/>
  <c r="C7" s="1"/>
  <c r="R7"/>
  <c r="P7" s="1"/>
  <c r="E8"/>
  <c r="C8" s="1"/>
  <c r="R8"/>
  <c r="P8" s="1"/>
  <c r="G9"/>
  <c r="H9"/>
  <c r="I9"/>
  <c r="I13" s="1"/>
  <c r="J9"/>
  <c r="K9"/>
  <c r="L9"/>
  <c r="M9"/>
  <c r="M13" s="1"/>
  <c r="N9"/>
  <c r="O9"/>
  <c r="T9"/>
  <c r="U9"/>
  <c r="V9"/>
  <c r="W9"/>
  <c r="W13" s="1"/>
  <c r="X9"/>
  <c r="Y9"/>
  <c r="Z9"/>
  <c r="AA9"/>
  <c r="AA13" s="1"/>
  <c r="AB9"/>
  <c r="E10"/>
  <c r="R10"/>
  <c r="E11"/>
  <c r="C11" s="1"/>
  <c r="R11"/>
  <c r="P11" s="1"/>
  <c r="E12"/>
  <c r="C12" s="1"/>
  <c r="R12"/>
  <c r="P12" s="1"/>
  <c r="G13"/>
  <c r="H13"/>
  <c r="J13"/>
  <c r="K13"/>
  <c r="N13"/>
  <c r="N40" s="1"/>
  <c r="O13"/>
  <c r="T13"/>
  <c r="U13"/>
  <c r="V13"/>
  <c r="X13"/>
  <c r="Y13"/>
  <c r="Z13"/>
  <c r="AB13"/>
  <c r="E14"/>
  <c r="G14"/>
  <c r="H14"/>
  <c r="I14"/>
  <c r="J14"/>
  <c r="K14"/>
  <c r="L14"/>
  <c r="M14"/>
  <c r="N14"/>
  <c r="O14"/>
  <c r="R14"/>
  <c r="T14"/>
  <c r="U14"/>
  <c r="V14"/>
  <c r="W14"/>
  <c r="X14"/>
  <c r="Y14"/>
  <c r="Z14"/>
  <c r="AA14"/>
  <c r="AB14"/>
  <c r="E15"/>
  <c r="G15"/>
  <c r="H15"/>
  <c r="I15"/>
  <c r="J15"/>
  <c r="K15"/>
  <c r="L15"/>
  <c r="M15"/>
  <c r="N15"/>
  <c r="O15"/>
  <c r="T15"/>
  <c r="U15"/>
  <c r="V15"/>
  <c r="W15"/>
  <c r="X15"/>
  <c r="Y15"/>
  <c r="Z15"/>
  <c r="AA15"/>
  <c r="AB15"/>
  <c r="E16"/>
  <c r="G16"/>
  <c r="H16"/>
  <c r="I16"/>
  <c r="J16"/>
  <c r="K16"/>
  <c r="L16"/>
  <c r="M16"/>
  <c r="N16"/>
  <c r="O16"/>
  <c r="R16"/>
  <c r="T16"/>
  <c r="U16"/>
  <c r="V16"/>
  <c r="W16"/>
  <c r="X16"/>
  <c r="Y16"/>
  <c r="Z16"/>
  <c r="AA16"/>
  <c r="AB16"/>
  <c r="G17"/>
  <c r="H17"/>
  <c r="I17"/>
  <c r="J17"/>
  <c r="K17"/>
  <c r="L17"/>
  <c r="M17"/>
  <c r="N17"/>
  <c r="O17"/>
  <c r="T17"/>
  <c r="U17"/>
  <c r="V17"/>
  <c r="W17"/>
  <c r="X17"/>
  <c r="Y17"/>
  <c r="Z17"/>
  <c r="AA17"/>
  <c r="AB17"/>
  <c r="E18"/>
  <c r="C18" s="1"/>
  <c r="R18"/>
  <c r="R24" s="1"/>
  <c r="E19"/>
  <c r="C19" s="1"/>
  <c r="R19"/>
  <c r="P19" s="1"/>
  <c r="P25" s="1"/>
  <c r="G20"/>
  <c r="H20"/>
  <c r="I20"/>
  <c r="I23" s="1"/>
  <c r="J20"/>
  <c r="K20"/>
  <c r="L20"/>
  <c r="M20"/>
  <c r="M23" s="1"/>
  <c r="N20"/>
  <c r="O20"/>
  <c r="T20"/>
  <c r="U20"/>
  <c r="V20"/>
  <c r="W20"/>
  <c r="W23" s="1"/>
  <c r="X20"/>
  <c r="Y20"/>
  <c r="Z20"/>
  <c r="AA20"/>
  <c r="AA23" s="1"/>
  <c r="AB20"/>
  <c r="E21"/>
  <c r="E20" s="1"/>
  <c r="R21"/>
  <c r="R20" s="1"/>
  <c r="E22"/>
  <c r="C22" s="1"/>
  <c r="R22"/>
  <c r="P22" s="1"/>
  <c r="G23"/>
  <c r="H23"/>
  <c r="J23"/>
  <c r="K23"/>
  <c r="L23"/>
  <c r="N23"/>
  <c r="O23"/>
  <c r="T23"/>
  <c r="U23"/>
  <c r="V23"/>
  <c r="X23"/>
  <c r="Y23"/>
  <c r="Z23"/>
  <c r="AB23"/>
  <c r="E24"/>
  <c r="G24"/>
  <c r="H24"/>
  <c r="I24"/>
  <c r="J24"/>
  <c r="K24"/>
  <c r="L24"/>
  <c r="M24"/>
  <c r="N24"/>
  <c r="O24"/>
  <c r="T24"/>
  <c r="U24"/>
  <c r="V24"/>
  <c r="W24"/>
  <c r="X24"/>
  <c r="Y24"/>
  <c r="Z24"/>
  <c r="AA24"/>
  <c r="AB24"/>
  <c r="E25"/>
  <c r="G25"/>
  <c r="H25"/>
  <c r="I25"/>
  <c r="J25"/>
  <c r="K25"/>
  <c r="L25"/>
  <c r="M25"/>
  <c r="N25"/>
  <c r="O25"/>
  <c r="T25"/>
  <c r="U25"/>
  <c r="V25"/>
  <c r="W25"/>
  <c r="X25"/>
  <c r="Y25"/>
  <c r="Z25"/>
  <c r="AA25"/>
  <c r="AB25"/>
  <c r="E26"/>
  <c r="C26" s="1"/>
  <c r="R26"/>
  <c r="P26" s="1"/>
  <c r="E27"/>
  <c r="C27" s="1"/>
  <c r="R27"/>
  <c r="P27" s="1"/>
  <c r="G28"/>
  <c r="H28"/>
  <c r="I28"/>
  <c r="J28"/>
  <c r="K28"/>
  <c r="L28"/>
  <c r="M28"/>
  <c r="N28"/>
  <c r="O28"/>
  <c r="T28"/>
  <c r="U28"/>
  <c r="V28"/>
  <c r="W28"/>
  <c r="X28"/>
  <c r="Y28"/>
  <c r="Z28"/>
  <c r="AA28"/>
  <c r="AB28"/>
  <c r="E29"/>
  <c r="E28" s="1"/>
  <c r="R29"/>
  <c r="R28" s="1"/>
  <c r="E30"/>
  <c r="C30" s="1"/>
  <c r="R30"/>
  <c r="P30" s="1"/>
  <c r="E31"/>
  <c r="C31" s="1"/>
  <c r="R31"/>
  <c r="P31" s="1"/>
  <c r="G32"/>
  <c r="H32"/>
  <c r="I32"/>
  <c r="J32"/>
  <c r="K32"/>
  <c r="L32"/>
  <c r="M32"/>
  <c r="N32"/>
  <c r="O32"/>
  <c r="T32"/>
  <c r="U32"/>
  <c r="V32"/>
  <c r="W32"/>
  <c r="X32"/>
  <c r="Y32"/>
  <c r="Z32"/>
  <c r="AA32"/>
  <c r="AB32"/>
  <c r="E33"/>
  <c r="C33" s="1"/>
  <c r="R33"/>
  <c r="R32" s="1"/>
  <c r="E34"/>
  <c r="C34" s="1"/>
  <c r="R34"/>
  <c r="P34" s="1"/>
  <c r="E35"/>
  <c r="C35" s="1"/>
  <c r="R35"/>
  <c r="P35" s="1"/>
  <c r="E36"/>
  <c r="C36" s="1"/>
  <c r="R36"/>
  <c r="E37"/>
  <c r="C37" s="1"/>
  <c r="R37"/>
  <c r="P37" s="1"/>
  <c r="E38"/>
  <c r="G38"/>
  <c r="H38"/>
  <c r="I38"/>
  <c r="J38"/>
  <c r="K38"/>
  <c r="L38"/>
  <c r="M38"/>
  <c r="N38"/>
  <c r="O38"/>
  <c r="T38"/>
  <c r="U38"/>
  <c r="V38"/>
  <c r="W38"/>
  <c r="X38"/>
  <c r="Y38"/>
  <c r="Z38"/>
  <c r="Z40" s="1"/>
  <c r="AA38"/>
  <c r="AB38"/>
  <c r="E39"/>
  <c r="C39" s="1"/>
  <c r="R39"/>
  <c r="P39" s="1"/>
  <c r="G40"/>
  <c r="H40"/>
  <c r="J40"/>
  <c r="K40"/>
  <c r="O40"/>
  <c r="T40"/>
  <c r="U40"/>
  <c r="U85" s="1"/>
  <c r="V40"/>
  <c r="X40"/>
  <c r="Y40"/>
  <c r="AB40"/>
  <c r="G42"/>
  <c r="H42"/>
  <c r="I42"/>
  <c r="J42"/>
  <c r="K42"/>
  <c r="L42"/>
  <c r="M42"/>
  <c r="N42"/>
  <c r="O42"/>
  <c r="T42"/>
  <c r="U42"/>
  <c r="V42"/>
  <c r="W42"/>
  <c r="W84" s="1"/>
  <c r="X42"/>
  <c r="Y42"/>
  <c r="Z42"/>
  <c r="AA42"/>
  <c r="AB42"/>
  <c r="E44"/>
  <c r="R44"/>
  <c r="E45"/>
  <c r="C45" s="1"/>
  <c r="R45"/>
  <c r="P45" s="1"/>
  <c r="E46"/>
  <c r="C46" s="1"/>
  <c r="R46"/>
  <c r="P46" s="1"/>
  <c r="E47"/>
  <c r="C47" s="1"/>
  <c r="R47"/>
  <c r="P47" s="1"/>
  <c r="E48"/>
  <c r="C48" s="1"/>
  <c r="R48"/>
  <c r="P48" s="1"/>
  <c r="E49"/>
  <c r="C49" s="1"/>
  <c r="R49"/>
  <c r="P49" s="1"/>
  <c r="E50"/>
  <c r="C50" s="1"/>
  <c r="R50"/>
  <c r="P50" s="1"/>
  <c r="G51"/>
  <c r="G84" s="1"/>
  <c r="G85" s="1"/>
  <c r="H51"/>
  <c r="I51"/>
  <c r="J51"/>
  <c r="K51"/>
  <c r="K84" s="1"/>
  <c r="K85" s="1"/>
  <c r="L51"/>
  <c r="M51"/>
  <c r="N51"/>
  <c r="O51"/>
  <c r="O84" s="1"/>
  <c r="O85" s="1"/>
  <c r="T51"/>
  <c r="U51"/>
  <c r="V51"/>
  <c r="W51"/>
  <c r="X51"/>
  <c r="Y51"/>
  <c r="Z51"/>
  <c r="AA51"/>
  <c r="AB51"/>
  <c r="E52"/>
  <c r="C52" s="1"/>
  <c r="R52"/>
  <c r="E53"/>
  <c r="C53" s="1"/>
  <c r="R53"/>
  <c r="P53" s="1"/>
  <c r="E54"/>
  <c r="C54" s="1"/>
  <c r="R54"/>
  <c r="P54" s="1"/>
  <c r="G55"/>
  <c r="H55"/>
  <c r="I55"/>
  <c r="J55"/>
  <c r="K55"/>
  <c r="L55"/>
  <c r="M55"/>
  <c r="N55"/>
  <c r="O55"/>
  <c r="T55"/>
  <c r="U55"/>
  <c r="V55"/>
  <c r="W55"/>
  <c r="X55"/>
  <c r="Y55"/>
  <c r="Z55"/>
  <c r="AA55"/>
  <c r="AB55"/>
  <c r="E56"/>
  <c r="R56"/>
  <c r="E57"/>
  <c r="C57" s="1"/>
  <c r="R57"/>
  <c r="P57" s="1"/>
  <c r="E58"/>
  <c r="C58" s="1"/>
  <c r="R58"/>
  <c r="P58" s="1"/>
  <c r="G59"/>
  <c r="H59"/>
  <c r="I59"/>
  <c r="J59"/>
  <c r="K59"/>
  <c r="L59"/>
  <c r="M59"/>
  <c r="N59"/>
  <c r="O59"/>
  <c r="T59"/>
  <c r="U59"/>
  <c r="V59"/>
  <c r="W59"/>
  <c r="X59"/>
  <c r="Y59"/>
  <c r="Z59"/>
  <c r="AA59"/>
  <c r="AB59"/>
  <c r="E60"/>
  <c r="C60" s="1"/>
  <c r="R60"/>
  <c r="E61"/>
  <c r="C61" s="1"/>
  <c r="R61"/>
  <c r="P61" s="1"/>
  <c r="E62"/>
  <c r="C62" s="1"/>
  <c r="R62"/>
  <c r="P62" s="1"/>
  <c r="G63"/>
  <c r="H63"/>
  <c r="I63"/>
  <c r="J63"/>
  <c r="K63"/>
  <c r="L63"/>
  <c r="M63"/>
  <c r="N63"/>
  <c r="O63"/>
  <c r="T63"/>
  <c r="U63"/>
  <c r="V63"/>
  <c r="W63"/>
  <c r="X63"/>
  <c r="Y63"/>
  <c r="Z63"/>
  <c r="AA63"/>
  <c r="AB63"/>
  <c r="E64"/>
  <c r="C64" s="1"/>
  <c r="R64"/>
  <c r="E65"/>
  <c r="C65" s="1"/>
  <c r="R65"/>
  <c r="P65" s="1"/>
  <c r="E66"/>
  <c r="C66" s="1"/>
  <c r="R66"/>
  <c r="P66" s="1"/>
  <c r="E67"/>
  <c r="C67" s="1"/>
  <c r="R67"/>
  <c r="P67" s="1"/>
  <c r="E68"/>
  <c r="C68" s="1"/>
  <c r="R68"/>
  <c r="P68" s="1"/>
  <c r="F69"/>
  <c r="G69"/>
  <c r="H69"/>
  <c r="I69"/>
  <c r="I84" s="1"/>
  <c r="J69"/>
  <c r="K69"/>
  <c r="L69"/>
  <c r="M69"/>
  <c r="M84" s="1"/>
  <c r="N69"/>
  <c r="O69"/>
  <c r="S69"/>
  <c r="S84" s="1"/>
  <c r="S85" s="1"/>
  <c r="T69"/>
  <c r="U69"/>
  <c r="V69"/>
  <c r="W69"/>
  <c r="X69"/>
  <c r="Y69"/>
  <c r="Y84" s="1"/>
  <c r="Z69"/>
  <c r="AA69"/>
  <c r="AB69"/>
  <c r="E70"/>
  <c r="E69" s="1"/>
  <c r="R70"/>
  <c r="P70" s="1"/>
  <c r="E71"/>
  <c r="C71" s="1"/>
  <c r="R71"/>
  <c r="P71" s="1"/>
  <c r="E72"/>
  <c r="C72" s="1"/>
  <c r="R72"/>
  <c r="P72" s="1"/>
  <c r="E73"/>
  <c r="C73" s="1"/>
  <c r="R73"/>
  <c r="P73" s="1"/>
  <c r="E74"/>
  <c r="C74" s="1"/>
  <c r="R74"/>
  <c r="P74" s="1"/>
  <c r="E75"/>
  <c r="G75"/>
  <c r="H75"/>
  <c r="I75"/>
  <c r="J75"/>
  <c r="J84" s="1"/>
  <c r="J85" s="1"/>
  <c r="K75"/>
  <c r="L75"/>
  <c r="M75"/>
  <c r="N75"/>
  <c r="N84" s="1"/>
  <c r="O75"/>
  <c r="T75"/>
  <c r="U75"/>
  <c r="V75"/>
  <c r="W75"/>
  <c r="X75"/>
  <c r="Y75"/>
  <c r="Z75"/>
  <c r="AA75"/>
  <c r="AB75"/>
  <c r="E76"/>
  <c r="C76" s="1"/>
  <c r="R76"/>
  <c r="R75" s="1"/>
  <c r="E77"/>
  <c r="C77" s="1"/>
  <c r="R77"/>
  <c r="P77" s="1"/>
  <c r="E78"/>
  <c r="C78" s="1"/>
  <c r="R78"/>
  <c r="P78" s="1"/>
  <c r="G79"/>
  <c r="H79"/>
  <c r="I79"/>
  <c r="J79"/>
  <c r="K79"/>
  <c r="L79"/>
  <c r="M79"/>
  <c r="N79"/>
  <c r="O79"/>
  <c r="T79"/>
  <c r="U79"/>
  <c r="V79"/>
  <c r="V84" s="1"/>
  <c r="V85" s="1"/>
  <c r="W79"/>
  <c r="X79"/>
  <c r="Y79"/>
  <c r="Z79"/>
  <c r="Z84" s="1"/>
  <c r="AA79"/>
  <c r="AB79"/>
  <c r="E80"/>
  <c r="C80" s="1"/>
  <c r="R80"/>
  <c r="R79" s="1"/>
  <c r="E81"/>
  <c r="C81" s="1"/>
  <c r="R81"/>
  <c r="P81" s="1"/>
  <c r="E82"/>
  <c r="C82" s="1"/>
  <c r="R82"/>
  <c r="P82" s="1"/>
  <c r="E83"/>
  <c r="C83" s="1"/>
  <c r="R83"/>
  <c r="P83" s="1"/>
  <c r="D84"/>
  <c r="D85" s="1"/>
  <c r="F84"/>
  <c r="H84"/>
  <c r="H85" s="1"/>
  <c r="L84"/>
  <c r="Q84"/>
  <c r="Q85" s="1"/>
  <c r="T84"/>
  <c r="T85" s="1"/>
  <c r="U84"/>
  <c r="X84"/>
  <c r="X85" s="1"/>
  <c r="AB84"/>
  <c r="AB85" s="1"/>
  <c r="F85"/>
  <c r="F87"/>
  <c r="G87"/>
  <c r="G108" s="1"/>
  <c r="H87"/>
  <c r="I87"/>
  <c r="I108" s="1"/>
  <c r="J87"/>
  <c r="K87"/>
  <c r="K108" s="1"/>
  <c r="L87"/>
  <c r="M87"/>
  <c r="M108" s="1"/>
  <c r="N87"/>
  <c r="O87"/>
  <c r="O108" s="1"/>
  <c r="S87"/>
  <c r="S108" s="1"/>
  <c r="S118" s="1"/>
  <c r="T87"/>
  <c r="U87"/>
  <c r="V87"/>
  <c r="V108" s="1"/>
  <c r="V118" s="1"/>
  <c r="W87"/>
  <c r="W108" s="1"/>
  <c r="X87"/>
  <c r="Y87"/>
  <c r="Z87"/>
  <c r="Z108" s="1"/>
  <c r="AA87"/>
  <c r="AB87"/>
  <c r="E88"/>
  <c r="E87" s="1"/>
  <c r="R88"/>
  <c r="P88" s="1"/>
  <c r="E89"/>
  <c r="C89" s="1"/>
  <c r="R89"/>
  <c r="P89" s="1"/>
  <c r="E90"/>
  <c r="C90" s="1"/>
  <c r="R90"/>
  <c r="P90" s="1"/>
  <c r="E91"/>
  <c r="C91" s="1"/>
  <c r="R91"/>
  <c r="P91" s="1"/>
  <c r="E92"/>
  <c r="C92" s="1"/>
  <c r="R92"/>
  <c r="P92" s="1"/>
  <c r="G93"/>
  <c r="H93"/>
  <c r="I93"/>
  <c r="J93"/>
  <c r="J108" s="1"/>
  <c r="K93"/>
  <c r="L93"/>
  <c r="M93"/>
  <c r="N93"/>
  <c r="N108" s="1"/>
  <c r="O93"/>
  <c r="T93"/>
  <c r="R93" s="1"/>
  <c r="P93" s="1"/>
  <c r="U93"/>
  <c r="V93"/>
  <c r="W93"/>
  <c r="X93"/>
  <c r="Y93"/>
  <c r="Z93"/>
  <c r="AA93"/>
  <c r="AB93"/>
  <c r="E94"/>
  <c r="C94" s="1"/>
  <c r="R94"/>
  <c r="P94" s="1"/>
  <c r="E95"/>
  <c r="C95" s="1"/>
  <c r="R95"/>
  <c r="P95" s="1"/>
  <c r="E96"/>
  <c r="C96" s="1"/>
  <c r="R96"/>
  <c r="P96" s="1"/>
  <c r="E97"/>
  <c r="C97" s="1"/>
  <c r="R97"/>
  <c r="P97" s="1"/>
  <c r="E98"/>
  <c r="C98" s="1"/>
  <c r="R98"/>
  <c r="P98" s="1"/>
  <c r="E99"/>
  <c r="C99" s="1"/>
  <c r="R99"/>
  <c r="P99" s="1"/>
  <c r="G100"/>
  <c r="H100"/>
  <c r="I100"/>
  <c r="J100"/>
  <c r="K100"/>
  <c r="L100"/>
  <c r="M100"/>
  <c r="N100"/>
  <c r="O100"/>
  <c r="T100"/>
  <c r="U100"/>
  <c r="V100"/>
  <c r="W100"/>
  <c r="X100"/>
  <c r="Y100"/>
  <c r="Z100"/>
  <c r="AA100"/>
  <c r="AB100"/>
  <c r="E102"/>
  <c r="E100" s="1"/>
  <c r="R102"/>
  <c r="R100" s="1"/>
  <c r="E103"/>
  <c r="C103" s="1"/>
  <c r="R103"/>
  <c r="P103" s="1"/>
  <c r="E104"/>
  <c r="C104" s="1"/>
  <c r="R104"/>
  <c r="P104" s="1"/>
  <c r="E105"/>
  <c r="C105" s="1"/>
  <c r="R105"/>
  <c r="P105" s="1"/>
  <c r="E106"/>
  <c r="C106" s="1"/>
  <c r="R106"/>
  <c r="P106" s="1"/>
  <c r="E107"/>
  <c r="C107" s="1"/>
  <c r="R107"/>
  <c r="P107" s="1"/>
  <c r="D108"/>
  <c r="F108"/>
  <c r="H108"/>
  <c r="L108"/>
  <c r="Q108"/>
  <c r="T108"/>
  <c r="U108"/>
  <c r="X108"/>
  <c r="Y108"/>
  <c r="AB108"/>
  <c r="G111"/>
  <c r="G110" s="1"/>
  <c r="H111"/>
  <c r="I111"/>
  <c r="J111"/>
  <c r="J110" s="1"/>
  <c r="K111"/>
  <c r="K110" s="1"/>
  <c r="L111"/>
  <c r="M111"/>
  <c r="N111"/>
  <c r="O111"/>
  <c r="O110" s="1"/>
  <c r="T111"/>
  <c r="T110" s="1"/>
  <c r="T118" s="1"/>
  <c r="U111"/>
  <c r="U110" s="1"/>
  <c r="U118" s="1"/>
  <c r="V111"/>
  <c r="W111"/>
  <c r="X111"/>
  <c r="X110" s="1"/>
  <c r="X118" s="1"/>
  <c r="Y111"/>
  <c r="Y110" s="1"/>
  <c r="Y118" s="1"/>
  <c r="Z111"/>
  <c r="AA111"/>
  <c r="AB111"/>
  <c r="AB110" s="1"/>
  <c r="AB118" s="1"/>
  <c r="E112"/>
  <c r="C112" s="1"/>
  <c r="R112"/>
  <c r="E113"/>
  <c r="C113" s="1"/>
  <c r="R113"/>
  <c r="P113" s="1"/>
  <c r="E114"/>
  <c r="C114" s="1"/>
  <c r="R114"/>
  <c r="P114" s="1"/>
  <c r="E115"/>
  <c r="C115" s="1"/>
  <c r="R115"/>
  <c r="P115" s="1"/>
  <c r="G116"/>
  <c r="H116"/>
  <c r="H110" s="1"/>
  <c r="H118" s="1"/>
  <c r="I116"/>
  <c r="I110" s="1"/>
  <c r="J116"/>
  <c r="K116"/>
  <c r="L116"/>
  <c r="L110" s="1"/>
  <c r="L118" s="1"/>
  <c r="M116"/>
  <c r="N116"/>
  <c r="O116"/>
  <c r="T116"/>
  <c r="U116"/>
  <c r="V116"/>
  <c r="V110" s="1"/>
  <c r="W116"/>
  <c r="W110" s="1"/>
  <c r="X116"/>
  <c r="Y116"/>
  <c r="Z116"/>
  <c r="Z110" s="1"/>
  <c r="AA116"/>
  <c r="AA110" s="1"/>
  <c r="AB116"/>
  <c r="E117"/>
  <c r="E116" s="1"/>
  <c r="R117"/>
  <c r="R116" s="1"/>
  <c r="D118"/>
  <c r="F118"/>
  <c r="Q118"/>
  <c r="G15" i="1"/>
  <c r="H15"/>
  <c r="I15"/>
  <c r="J15"/>
  <c r="K15"/>
  <c r="L15"/>
  <c r="M15"/>
  <c r="N15"/>
  <c r="O15"/>
  <c r="V15"/>
  <c r="W15"/>
  <c r="W23"/>
  <c r="W55"/>
  <c r="X15"/>
  <c r="Y15"/>
  <c r="Z15"/>
  <c r="AA15"/>
  <c r="AA23" s="1"/>
  <c r="AA55" s="1"/>
  <c r="AA105" s="1"/>
  <c r="AB15"/>
  <c r="AC15"/>
  <c r="AC23" s="1"/>
  <c r="AC55" s="1"/>
  <c r="AC105" s="1"/>
  <c r="AD15"/>
  <c r="C16"/>
  <c r="E16"/>
  <c r="T16"/>
  <c r="T15" s="1"/>
  <c r="T23" s="1"/>
  <c r="E17"/>
  <c r="T17"/>
  <c r="R17"/>
  <c r="C18"/>
  <c r="E18"/>
  <c r="T18"/>
  <c r="R18"/>
  <c r="G19"/>
  <c r="H19"/>
  <c r="I19"/>
  <c r="I23"/>
  <c r="J19"/>
  <c r="J23"/>
  <c r="K19"/>
  <c r="L19"/>
  <c r="M19"/>
  <c r="M23"/>
  <c r="N19"/>
  <c r="N23" s="1"/>
  <c r="N55" s="1"/>
  <c r="N105" s="1"/>
  <c r="O19"/>
  <c r="V19"/>
  <c r="V23"/>
  <c r="W19"/>
  <c r="X19"/>
  <c r="Y19"/>
  <c r="Y23"/>
  <c r="Z19"/>
  <c r="Z23"/>
  <c r="AA19"/>
  <c r="AB19"/>
  <c r="AC19"/>
  <c r="AD19"/>
  <c r="AD23"/>
  <c r="E20"/>
  <c r="C20" s="1"/>
  <c r="T20"/>
  <c r="R20" s="1"/>
  <c r="R19" s="1"/>
  <c r="E21"/>
  <c r="C21" s="1"/>
  <c r="R21"/>
  <c r="R25" s="1"/>
  <c r="T21"/>
  <c r="T25" s="1"/>
  <c r="E22"/>
  <c r="C22"/>
  <c r="T22"/>
  <c r="R22"/>
  <c r="G23"/>
  <c r="H23"/>
  <c r="H55"/>
  <c r="K23"/>
  <c r="L23"/>
  <c r="L55" s="1"/>
  <c r="O23"/>
  <c r="X23"/>
  <c r="AB23"/>
  <c r="G24"/>
  <c r="H24"/>
  <c r="I24"/>
  <c r="J24"/>
  <c r="K24"/>
  <c r="L24"/>
  <c r="M24"/>
  <c r="N24"/>
  <c r="O24"/>
  <c r="T24"/>
  <c r="V24"/>
  <c r="W24"/>
  <c r="X24"/>
  <c r="Y24"/>
  <c r="Z24"/>
  <c r="AA24"/>
  <c r="AB24"/>
  <c r="AC24"/>
  <c r="AD24"/>
  <c r="G25"/>
  <c r="H25"/>
  <c r="I25"/>
  <c r="J25"/>
  <c r="K25"/>
  <c r="L25"/>
  <c r="M25"/>
  <c r="N25"/>
  <c r="O25"/>
  <c r="V25"/>
  <c r="W25"/>
  <c r="X25"/>
  <c r="Y25"/>
  <c r="Z25"/>
  <c r="AA25"/>
  <c r="AB25"/>
  <c r="AC25"/>
  <c r="AD25"/>
  <c r="E26"/>
  <c r="G26"/>
  <c r="H26"/>
  <c r="I26"/>
  <c r="J26"/>
  <c r="K26"/>
  <c r="L26"/>
  <c r="M26"/>
  <c r="N26"/>
  <c r="O26"/>
  <c r="V26"/>
  <c r="W26"/>
  <c r="X26"/>
  <c r="Y26"/>
  <c r="Z26"/>
  <c r="AA26"/>
  <c r="AB26"/>
  <c r="AC26"/>
  <c r="AD26"/>
  <c r="G27"/>
  <c r="H27"/>
  <c r="I27"/>
  <c r="J27"/>
  <c r="K27"/>
  <c r="L27"/>
  <c r="M27"/>
  <c r="N27"/>
  <c r="O27"/>
  <c r="V27"/>
  <c r="W27"/>
  <c r="X27"/>
  <c r="X33"/>
  <c r="Y27"/>
  <c r="Z27"/>
  <c r="AA27"/>
  <c r="AB27"/>
  <c r="AB33"/>
  <c r="AC27"/>
  <c r="AD27"/>
  <c r="E28"/>
  <c r="T28"/>
  <c r="T27"/>
  <c r="C29"/>
  <c r="C35"/>
  <c r="E29"/>
  <c r="E35"/>
  <c r="T29"/>
  <c r="R29"/>
  <c r="E30"/>
  <c r="G30"/>
  <c r="H30"/>
  <c r="I30"/>
  <c r="I33"/>
  <c r="J30"/>
  <c r="J33"/>
  <c r="K30"/>
  <c r="L30"/>
  <c r="M30"/>
  <c r="M33"/>
  <c r="N30"/>
  <c r="N33"/>
  <c r="O30"/>
  <c r="T30"/>
  <c r="V30"/>
  <c r="V33"/>
  <c r="W30"/>
  <c r="X30"/>
  <c r="Y30"/>
  <c r="Y33"/>
  <c r="Z30"/>
  <c r="Z33"/>
  <c r="AA30"/>
  <c r="AB30"/>
  <c r="AC30"/>
  <c r="AC33"/>
  <c r="AD30"/>
  <c r="AD33"/>
  <c r="E31"/>
  <c r="C31"/>
  <c r="C30"/>
  <c r="T31"/>
  <c r="E32"/>
  <c r="C32"/>
  <c r="R32"/>
  <c r="T32"/>
  <c r="G33"/>
  <c r="H33"/>
  <c r="K33"/>
  <c r="K55"/>
  <c r="L33"/>
  <c r="O33"/>
  <c r="W33"/>
  <c r="AA33"/>
  <c r="G34"/>
  <c r="H34"/>
  <c r="I34"/>
  <c r="J34"/>
  <c r="K34"/>
  <c r="L34"/>
  <c r="M34"/>
  <c r="N34"/>
  <c r="O34"/>
  <c r="V34"/>
  <c r="W34"/>
  <c r="X34"/>
  <c r="Y34"/>
  <c r="Z34"/>
  <c r="AA34"/>
  <c r="AB34"/>
  <c r="AC34"/>
  <c r="AD34"/>
  <c r="G35"/>
  <c r="H35"/>
  <c r="I35"/>
  <c r="J35"/>
  <c r="K35"/>
  <c r="L35"/>
  <c r="M35"/>
  <c r="N35"/>
  <c r="O35"/>
  <c r="R35"/>
  <c r="V35"/>
  <c r="W35"/>
  <c r="X35"/>
  <c r="Y35"/>
  <c r="Z35"/>
  <c r="AA35"/>
  <c r="AB35"/>
  <c r="AC35"/>
  <c r="AD35"/>
  <c r="C36"/>
  <c r="E36"/>
  <c r="T36"/>
  <c r="R36" s="1"/>
  <c r="E37"/>
  <c r="C37" s="1"/>
  <c r="T37"/>
  <c r="R37" s="1"/>
  <c r="G43"/>
  <c r="H43"/>
  <c r="I43"/>
  <c r="J43"/>
  <c r="K43"/>
  <c r="L43"/>
  <c r="M43"/>
  <c r="N43"/>
  <c r="O43"/>
  <c r="V43"/>
  <c r="W43"/>
  <c r="X43"/>
  <c r="Y43"/>
  <c r="Z43"/>
  <c r="AA43"/>
  <c r="AB43"/>
  <c r="AC43"/>
  <c r="AD43"/>
  <c r="E44"/>
  <c r="E43" s="1"/>
  <c r="T44"/>
  <c r="R44" s="1"/>
  <c r="E45"/>
  <c r="C45"/>
  <c r="T45"/>
  <c r="R45" s="1"/>
  <c r="E46"/>
  <c r="C46"/>
  <c r="R46"/>
  <c r="T46"/>
  <c r="G47"/>
  <c r="H47"/>
  <c r="I47"/>
  <c r="J47"/>
  <c r="K47"/>
  <c r="L47"/>
  <c r="M47"/>
  <c r="N47"/>
  <c r="O47"/>
  <c r="V47"/>
  <c r="W47"/>
  <c r="X47"/>
  <c r="Y47"/>
  <c r="Z47"/>
  <c r="AA47"/>
  <c r="AB47"/>
  <c r="AC47"/>
  <c r="AD47"/>
  <c r="E48"/>
  <c r="T48"/>
  <c r="T47"/>
  <c r="C49"/>
  <c r="E49"/>
  <c r="T49"/>
  <c r="R49"/>
  <c r="E50"/>
  <c r="C50"/>
  <c r="T50"/>
  <c r="R50"/>
  <c r="C51"/>
  <c r="E51"/>
  <c r="T51"/>
  <c r="R51"/>
  <c r="R53" s="1"/>
  <c r="E52"/>
  <c r="C52" s="1"/>
  <c r="T52"/>
  <c r="R52" s="1"/>
  <c r="G53"/>
  <c r="H53"/>
  <c r="I53"/>
  <c r="J53"/>
  <c r="K53"/>
  <c r="L53"/>
  <c r="M53"/>
  <c r="N53"/>
  <c r="O53"/>
  <c r="V53"/>
  <c r="W53"/>
  <c r="X53"/>
  <c r="Y53"/>
  <c r="Z53"/>
  <c r="AA53"/>
  <c r="AB53"/>
  <c r="AC53"/>
  <c r="AD53"/>
  <c r="E54"/>
  <c r="C54"/>
  <c r="R54"/>
  <c r="T54"/>
  <c r="G55"/>
  <c r="O55"/>
  <c r="G57"/>
  <c r="H57"/>
  <c r="I57"/>
  <c r="I104"/>
  <c r="J57"/>
  <c r="K57"/>
  <c r="L57"/>
  <c r="L104" s="1"/>
  <c r="M57"/>
  <c r="N57"/>
  <c r="O57"/>
  <c r="V57"/>
  <c r="W57"/>
  <c r="X57"/>
  <c r="Y57"/>
  <c r="Z57"/>
  <c r="AA57"/>
  <c r="AB57"/>
  <c r="AC57"/>
  <c r="AD57"/>
  <c r="E59"/>
  <c r="C59"/>
  <c r="R59"/>
  <c r="T59"/>
  <c r="E60"/>
  <c r="C60"/>
  <c r="T60"/>
  <c r="R60"/>
  <c r="E61"/>
  <c r="C61"/>
  <c r="R61"/>
  <c r="T61"/>
  <c r="E62"/>
  <c r="C62"/>
  <c r="T62"/>
  <c r="R62"/>
  <c r="E63"/>
  <c r="C63"/>
  <c r="R63"/>
  <c r="T63"/>
  <c r="E64"/>
  <c r="T64"/>
  <c r="R64" s="1"/>
  <c r="R57" s="1"/>
  <c r="E65"/>
  <c r="C65"/>
  <c r="R65"/>
  <c r="T65"/>
  <c r="G66"/>
  <c r="H66"/>
  <c r="H104"/>
  <c r="I66"/>
  <c r="J66"/>
  <c r="K66"/>
  <c r="L66"/>
  <c r="M66"/>
  <c r="M104" s="1"/>
  <c r="N66"/>
  <c r="O66"/>
  <c r="V66"/>
  <c r="W66"/>
  <c r="X66"/>
  <c r="Y66"/>
  <c r="Z66"/>
  <c r="AA66"/>
  <c r="AB66"/>
  <c r="AC66"/>
  <c r="AD66"/>
  <c r="C67"/>
  <c r="C66" s="1"/>
  <c r="E67"/>
  <c r="E66" s="1"/>
  <c r="T67"/>
  <c r="E68"/>
  <c r="C68" s="1"/>
  <c r="T68"/>
  <c r="R68" s="1"/>
  <c r="C69"/>
  <c r="E69"/>
  <c r="T69"/>
  <c r="R69" s="1"/>
  <c r="E75"/>
  <c r="G75"/>
  <c r="H75"/>
  <c r="I75"/>
  <c r="J75"/>
  <c r="K75"/>
  <c r="L75"/>
  <c r="M75"/>
  <c r="N75"/>
  <c r="O75"/>
  <c r="V75"/>
  <c r="W75"/>
  <c r="X75"/>
  <c r="Y75"/>
  <c r="Z75"/>
  <c r="AA75"/>
  <c r="AB75"/>
  <c r="AC75"/>
  <c r="AD75"/>
  <c r="E76"/>
  <c r="C76"/>
  <c r="R76"/>
  <c r="T76"/>
  <c r="T75"/>
  <c r="E77"/>
  <c r="C77" s="1"/>
  <c r="T77"/>
  <c r="R77"/>
  <c r="E78"/>
  <c r="C78" s="1"/>
  <c r="T78"/>
  <c r="R78" s="1"/>
  <c r="R75" s="1"/>
  <c r="G79"/>
  <c r="H79"/>
  <c r="I79"/>
  <c r="J79"/>
  <c r="K79"/>
  <c r="L79"/>
  <c r="M79"/>
  <c r="N79"/>
  <c r="O79"/>
  <c r="V79"/>
  <c r="W79"/>
  <c r="X79"/>
  <c r="Y79"/>
  <c r="Z79"/>
  <c r="AA79"/>
  <c r="AB79"/>
  <c r="AC79"/>
  <c r="AD79"/>
  <c r="C80"/>
  <c r="E80"/>
  <c r="T80"/>
  <c r="E81"/>
  <c r="E79" s="1"/>
  <c r="T81"/>
  <c r="R81"/>
  <c r="C82"/>
  <c r="E82"/>
  <c r="T82"/>
  <c r="R82"/>
  <c r="E83"/>
  <c r="G83"/>
  <c r="H83"/>
  <c r="I83"/>
  <c r="J83"/>
  <c r="K83"/>
  <c r="L83"/>
  <c r="M83"/>
  <c r="N83"/>
  <c r="O83"/>
  <c r="V83"/>
  <c r="W83"/>
  <c r="X83"/>
  <c r="Y83"/>
  <c r="Z83"/>
  <c r="AA83"/>
  <c r="AB83"/>
  <c r="AC83"/>
  <c r="AD83"/>
  <c r="E84"/>
  <c r="C84"/>
  <c r="R84"/>
  <c r="T84"/>
  <c r="E85"/>
  <c r="C85" s="1"/>
  <c r="C83" s="1"/>
  <c r="T85"/>
  <c r="T83" s="1"/>
  <c r="T104" s="1"/>
  <c r="E86"/>
  <c r="C86"/>
  <c r="R86"/>
  <c r="T86"/>
  <c r="E87"/>
  <c r="C87"/>
  <c r="T87"/>
  <c r="R87" s="1"/>
  <c r="E88"/>
  <c r="C88"/>
  <c r="R88"/>
  <c r="T88"/>
  <c r="F89"/>
  <c r="G89"/>
  <c r="H89"/>
  <c r="I89"/>
  <c r="J89"/>
  <c r="K89"/>
  <c r="L89"/>
  <c r="M89"/>
  <c r="N89"/>
  <c r="O89"/>
  <c r="U89"/>
  <c r="U104"/>
  <c r="U105"/>
  <c r="V89"/>
  <c r="W89"/>
  <c r="X89"/>
  <c r="Y89"/>
  <c r="Y104"/>
  <c r="Z89"/>
  <c r="AA89"/>
  <c r="AB89"/>
  <c r="AC89"/>
  <c r="AC104"/>
  <c r="AD89"/>
  <c r="E90"/>
  <c r="C90"/>
  <c r="C89" s="1"/>
  <c r="T90"/>
  <c r="E91"/>
  <c r="C91"/>
  <c r="R91"/>
  <c r="T91"/>
  <c r="E92"/>
  <c r="C92"/>
  <c r="T92"/>
  <c r="R92"/>
  <c r="E93"/>
  <c r="C93"/>
  <c r="R93"/>
  <c r="T93"/>
  <c r="E94"/>
  <c r="C94"/>
  <c r="T94"/>
  <c r="R94"/>
  <c r="G95"/>
  <c r="H95"/>
  <c r="I95"/>
  <c r="J95"/>
  <c r="K95"/>
  <c r="L95"/>
  <c r="M95"/>
  <c r="N95"/>
  <c r="O95"/>
  <c r="V95"/>
  <c r="W95"/>
  <c r="X95"/>
  <c r="Y95"/>
  <c r="Z95"/>
  <c r="AA95"/>
  <c r="AB95"/>
  <c r="AC95"/>
  <c r="AD95"/>
  <c r="E96"/>
  <c r="T96"/>
  <c r="C97"/>
  <c r="E97"/>
  <c r="T97"/>
  <c r="R97"/>
  <c r="E98"/>
  <c r="C98"/>
  <c r="T98"/>
  <c r="R98"/>
  <c r="G99"/>
  <c r="H99"/>
  <c r="I99"/>
  <c r="J99"/>
  <c r="K99"/>
  <c r="L99"/>
  <c r="M99"/>
  <c r="N99"/>
  <c r="O99"/>
  <c r="V99"/>
  <c r="V104"/>
  <c r="W99"/>
  <c r="X99"/>
  <c r="X104"/>
  <c r="Y99"/>
  <c r="Z99"/>
  <c r="AA99"/>
  <c r="AB99"/>
  <c r="AB104"/>
  <c r="AC99"/>
  <c r="AD99"/>
  <c r="AD104"/>
  <c r="E100"/>
  <c r="C100"/>
  <c r="T100"/>
  <c r="E101"/>
  <c r="C101"/>
  <c r="T101"/>
  <c r="R101"/>
  <c r="E102"/>
  <c r="C102"/>
  <c r="T102"/>
  <c r="R102"/>
  <c r="E103"/>
  <c r="C103" s="1"/>
  <c r="T103"/>
  <c r="R103" s="1"/>
  <c r="D104"/>
  <c r="F104"/>
  <c r="J104"/>
  <c r="N104"/>
  <c r="S104"/>
  <c r="Z104"/>
  <c r="D105"/>
  <c r="F105"/>
  <c r="S105"/>
  <c r="F112"/>
  <c r="G112"/>
  <c r="G133"/>
  <c r="H112"/>
  <c r="I112"/>
  <c r="I133"/>
  <c r="J112"/>
  <c r="K112"/>
  <c r="K133"/>
  <c r="L112"/>
  <c r="M112"/>
  <c r="M133"/>
  <c r="N112"/>
  <c r="O112"/>
  <c r="O133"/>
  <c r="U112"/>
  <c r="V112"/>
  <c r="V133"/>
  <c r="V143"/>
  <c r="W112"/>
  <c r="X112"/>
  <c r="X133"/>
  <c r="Y112"/>
  <c r="Z112"/>
  <c r="Z133"/>
  <c r="Z143"/>
  <c r="AA112"/>
  <c r="AB112"/>
  <c r="AB133"/>
  <c r="AC112"/>
  <c r="AD112"/>
  <c r="AD133"/>
  <c r="AD143"/>
  <c r="E113"/>
  <c r="C113" s="1"/>
  <c r="C112" s="1"/>
  <c r="C133" s="1"/>
  <c r="T113"/>
  <c r="R113" s="1"/>
  <c r="R112" s="1"/>
  <c r="E114"/>
  <c r="C114"/>
  <c r="T114"/>
  <c r="R114"/>
  <c r="E115"/>
  <c r="C115"/>
  <c r="T115"/>
  <c r="R115"/>
  <c r="E116"/>
  <c r="C116"/>
  <c r="T116"/>
  <c r="R116"/>
  <c r="E117"/>
  <c r="C117" s="1"/>
  <c r="T117"/>
  <c r="R117" s="1"/>
  <c r="G118"/>
  <c r="H118"/>
  <c r="I118"/>
  <c r="J118"/>
  <c r="K118"/>
  <c r="L118"/>
  <c r="E118" s="1"/>
  <c r="C118" s="1"/>
  <c r="M118"/>
  <c r="N118"/>
  <c r="O118"/>
  <c r="V118"/>
  <c r="W118"/>
  <c r="X118"/>
  <c r="Y118"/>
  <c r="Z118"/>
  <c r="AA118"/>
  <c r="T118" s="1"/>
  <c r="R118" s="1"/>
  <c r="AB118"/>
  <c r="AC118"/>
  <c r="AC133" s="1"/>
  <c r="AC143" s="1"/>
  <c r="AD118"/>
  <c r="E119"/>
  <c r="C119" s="1"/>
  <c r="T119"/>
  <c r="R119" s="1"/>
  <c r="E120"/>
  <c r="C120" s="1"/>
  <c r="T120"/>
  <c r="R120" s="1"/>
  <c r="E121"/>
  <c r="C121"/>
  <c r="T121"/>
  <c r="R121"/>
  <c r="E122"/>
  <c r="C122"/>
  <c r="T122"/>
  <c r="R122"/>
  <c r="E123"/>
  <c r="C123" s="1"/>
  <c r="T123"/>
  <c r="R123" s="1"/>
  <c r="E124"/>
  <c r="C124" s="1"/>
  <c r="T124"/>
  <c r="R124" s="1"/>
  <c r="G125"/>
  <c r="H125"/>
  <c r="I125"/>
  <c r="J125"/>
  <c r="K125"/>
  <c r="L125"/>
  <c r="M125"/>
  <c r="N125"/>
  <c r="O125"/>
  <c r="V125"/>
  <c r="W125"/>
  <c r="X125"/>
  <c r="Y125"/>
  <c r="Z125"/>
  <c r="AA125"/>
  <c r="AB125"/>
  <c r="AC125"/>
  <c r="AD125"/>
  <c r="E127"/>
  <c r="C127"/>
  <c r="T127"/>
  <c r="E128"/>
  <c r="C128"/>
  <c r="T128"/>
  <c r="R128"/>
  <c r="E129"/>
  <c r="C129"/>
  <c r="T129"/>
  <c r="R129"/>
  <c r="E130"/>
  <c r="C130"/>
  <c r="T130"/>
  <c r="R130"/>
  <c r="E131"/>
  <c r="C131"/>
  <c r="T131"/>
  <c r="R131"/>
  <c r="E132"/>
  <c r="C132"/>
  <c r="T132"/>
  <c r="R132"/>
  <c r="D133"/>
  <c r="F133"/>
  <c r="H133"/>
  <c r="J133"/>
  <c r="N133"/>
  <c r="S133"/>
  <c r="U133"/>
  <c r="W133"/>
  <c r="Y133"/>
  <c r="AA133"/>
  <c r="J135"/>
  <c r="Z135"/>
  <c r="G136"/>
  <c r="G135"/>
  <c r="H136"/>
  <c r="H135"/>
  <c r="H143"/>
  <c r="I136"/>
  <c r="I135"/>
  <c r="J136"/>
  <c r="K136"/>
  <c r="K135"/>
  <c r="L136"/>
  <c r="M136"/>
  <c r="M135" s="1"/>
  <c r="M143" s="1"/>
  <c r="N136"/>
  <c r="N135" s="1"/>
  <c r="O136"/>
  <c r="O135"/>
  <c r="V136"/>
  <c r="V135"/>
  <c r="W136"/>
  <c r="W135"/>
  <c r="X136"/>
  <c r="X135"/>
  <c r="Y136"/>
  <c r="Y135"/>
  <c r="Z136"/>
  <c r="AA136"/>
  <c r="AA135" s="1"/>
  <c r="AA143" s="1"/>
  <c r="AB136"/>
  <c r="AB135" s="1"/>
  <c r="AB143" s="1"/>
  <c r="AC136"/>
  <c r="AC135" s="1"/>
  <c r="AD136"/>
  <c r="AD135"/>
  <c r="E137"/>
  <c r="C137" s="1"/>
  <c r="C136" s="1"/>
  <c r="C135" s="1"/>
  <c r="T137"/>
  <c r="R137" s="1"/>
  <c r="R136" s="1"/>
  <c r="E138"/>
  <c r="C138"/>
  <c r="T138"/>
  <c r="R138"/>
  <c r="E139"/>
  <c r="C139"/>
  <c r="T139"/>
  <c r="R139"/>
  <c r="E140"/>
  <c r="C140"/>
  <c r="T140"/>
  <c r="R140"/>
  <c r="G141"/>
  <c r="H141"/>
  <c r="I141"/>
  <c r="J141"/>
  <c r="K141"/>
  <c r="L141"/>
  <c r="L135" s="1"/>
  <c r="M141"/>
  <c r="N141"/>
  <c r="O141"/>
  <c r="V141"/>
  <c r="W141"/>
  <c r="X141"/>
  <c r="Y141"/>
  <c r="Z141"/>
  <c r="AA141"/>
  <c r="AB141"/>
  <c r="AC141"/>
  <c r="AD141"/>
  <c r="E142"/>
  <c r="C142"/>
  <c r="C141" s="1"/>
  <c r="T142"/>
  <c r="R142" s="1"/>
  <c r="R141" s="1"/>
  <c r="D143"/>
  <c r="F143"/>
  <c r="J143"/>
  <c r="O143"/>
  <c r="S143"/>
  <c r="U143"/>
  <c r="W143"/>
  <c r="Y143"/>
  <c r="X143"/>
  <c r="H105"/>
  <c r="T79"/>
  <c r="R80"/>
  <c r="R79"/>
  <c r="T66"/>
  <c r="R67"/>
  <c r="J55"/>
  <c r="J105"/>
  <c r="E141"/>
  <c r="E136"/>
  <c r="E135" s="1"/>
  <c r="K143"/>
  <c r="G143"/>
  <c r="E89"/>
  <c r="E27"/>
  <c r="E33"/>
  <c r="C28"/>
  <c r="E34"/>
  <c r="T26"/>
  <c r="R26"/>
  <c r="E25"/>
  <c r="C17"/>
  <c r="C25" s="1"/>
  <c r="T141"/>
  <c r="T135" s="1"/>
  <c r="T136"/>
  <c r="T125"/>
  <c r="R127"/>
  <c r="R125"/>
  <c r="T99"/>
  <c r="R100"/>
  <c r="R99"/>
  <c r="E95"/>
  <c r="C96"/>
  <c r="C95"/>
  <c r="AA104"/>
  <c r="W104"/>
  <c r="W105"/>
  <c r="T57"/>
  <c r="AB55"/>
  <c r="AB105" s="1"/>
  <c r="Y55"/>
  <c r="Y105"/>
  <c r="T19"/>
  <c r="C125"/>
  <c r="E125"/>
  <c r="I143"/>
  <c r="E112"/>
  <c r="E133" s="1"/>
  <c r="E143" s="1"/>
  <c r="C99"/>
  <c r="E99"/>
  <c r="T89"/>
  <c r="R90"/>
  <c r="R89"/>
  <c r="O104"/>
  <c r="O105"/>
  <c r="K104"/>
  <c r="K105"/>
  <c r="G104"/>
  <c r="G105"/>
  <c r="C64"/>
  <c r="C57" s="1"/>
  <c r="E57"/>
  <c r="E104" s="1"/>
  <c r="E53"/>
  <c r="E47"/>
  <c r="C48"/>
  <c r="C47"/>
  <c r="T43"/>
  <c r="R31"/>
  <c r="R30"/>
  <c r="T34"/>
  <c r="X55"/>
  <c r="X105"/>
  <c r="C26"/>
  <c r="T95"/>
  <c r="R96"/>
  <c r="R95"/>
  <c r="T33"/>
  <c r="AD55"/>
  <c r="AD105"/>
  <c r="Z55"/>
  <c r="Z105"/>
  <c r="V55"/>
  <c r="V105"/>
  <c r="M55"/>
  <c r="M105" s="1"/>
  <c r="I55"/>
  <c r="I105"/>
  <c r="E15"/>
  <c r="R48"/>
  <c r="R47"/>
  <c r="T35"/>
  <c r="R28"/>
  <c r="R16"/>
  <c r="R15" s="1"/>
  <c r="R23" s="1"/>
  <c r="R34"/>
  <c r="R27"/>
  <c r="R33"/>
  <c r="C27"/>
  <c r="C33"/>
  <c r="C34"/>
  <c r="C15"/>
  <c r="H6" i="3" l="1"/>
  <c r="D6"/>
  <c r="M6" s="1"/>
  <c r="AA108" i="2"/>
  <c r="AA84"/>
  <c r="L85"/>
  <c r="Y85"/>
  <c r="R111"/>
  <c r="R110" s="1"/>
  <c r="N110"/>
  <c r="E111"/>
  <c r="R69"/>
  <c r="E55"/>
  <c r="E42"/>
  <c r="R38"/>
  <c r="E9"/>
  <c r="M110"/>
  <c r="Z118"/>
  <c r="R87"/>
  <c r="R108" s="1"/>
  <c r="Z85"/>
  <c r="N85"/>
  <c r="R63"/>
  <c r="R59"/>
  <c r="R55"/>
  <c r="R51"/>
  <c r="R42"/>
  <c r="R9"/>
  <c r="R5"/>
  <c r="J118"/>
  <c r="P87"/>
  <c r="R118"/>
  <c r="AA118"/>
  <c r="W118"/>
  <c r="M118"/>
  <c r="I118"/>
  <c r="AA40"/>
  <c r="AA85" s="1"/>
  <c r="W40"/>
  <c r="W85" s="1"/>
  <c r="C15"/>
  <c r="C111"/>
  <c r="C110" s="1"/>
  <c r="C38"/>
  <c r="C25"/>
  <c r="P15"/>
  <c r="C5"/>
  <c r="E110"/>
  <c r="O118"/>
  <c r="K118"/>
  <c r="G118"/>
  <c r="C79"/>
  <c r="C75"/>
  <c r="P69"/>
  <c r="C63"/>
  <c r="C59"/>
  <c r="C51"/>
  <c r="M40"/>
  <c r="M85" s="1"/>
  <c r="I40"/>
  <c r="I85" s="1"/>
  <c r="C16"/>
  <c r="C17"/>
  <c r="N118"/>
  <c r="R84"/>
  <c r="C32"/>
  <c r="P16"/>
  <c r="R13"/>
  <c r="E79"/>
  <c r="E63"/>
  <c r="C117"/>
  <c r="C116" s="1"/>
  <c r="P112"/>
  <c r="P111" s="1"/>
  <c r="C102"/>
  <c r="C100" s="1"/>
  <c r="C88"/>
  <c r="C87" s="1"/>
  <c r="P76"/>
  <c r="P75" s="1"/>
  <c r="C70"/>
  <c r="C69" s="1"/>
  <c r="P60"/>
  <c r="P59" s="1"/>
  <c r="C56"/>
  <c r="C55" s="1"/>
  <c r="P52"/>
  <c r="P51" s="1"/>
  <c r="C44"/>
  <c r="C42" s="1"/>
  <c r="P36"/>
  <c r="P38" s="1"/>
  <c r="P33"/>
  <c r="P32" s="1"/>
  <c r="C29"/>
  <c r="C28" s="1"/>
  <c r="R25"/>
  <c r="C21"/>
  <c r="C20" s="1"/>
  <c r="P18"/>
  <c r="R17"/>
  <c r="R23" s="1"/>
  <c r="R15"/>
  <c r="C10"/>
  <c r="C9" s="1"/>
  <c r="P6"/>
  <c r="E59"/>
  <c r="E51"/>
  <c r="E32"/>
  <c r="E17"/>
  <c r="E23" s="1"/>
  <c r="E5"/>
  <c r="E13" s="1"/>
  <c r="E93"/>
  <c r="C93" s="1"/>
  <c r="P117"/>
  <c r="P116" s="1"/>
  <c r="P102"/>
  <c r="P100" s="1"/>
  <c r="P80"/>
  <c r="P79" s="1"/>
  <c r="P64"/>
  <c r="P63" s="1"/>
  <c r="P56"/>
  <c r="P55" s="1"/>
  <c r="P44"/>
  <c r="P42" s="1"/>
  <c r="P29"/>
  <c r="P28" s="1"/>
  <c r="P21"/>
  <c r="P20" s="1"/>
  <c r="P10"/>
  <c r="P9" s="1"/>
  <c r="N143" i="1"/>
  <c r="C143"/>
  <c r="R66"/>
  <c r="R135"/>
  <c r="R133"/>
  <c r="C53"/>
  <c r="L105"/>
  <c r="C79"/>
  <c r="C75"/>
  <c r="C104" s="1"/>
  <c r="T55"/>
  <c r="T105" s="1"/>
  <c r="C19"/>
  <c r="C23" s="1"/>
  <c r="C55" s="1"/>
  <c r="C105" s="1"/>
  <c r="C24"/>
  <c r="R43"/>
  <c r="R55" s="1"/>
  <c r="T112"/>
  <c r="T133" s="1"/>
  <c r="T143" s="1"/>
  <c r="L133"/>
  <c r="L143" s="1"/>
  <c r="T53"/>
  <c r="R85"/>
  <c r="R83" s="1"/>
  <c r="R104" s="1"/>
  <c r="E19"/>
  <c r="E23" s="1"/>
  <c r="E55" s="1"/>
  <c r="E105" s="1"/>
  <c r="R24"/>
  <c r="C81"/>
  <c r="C44"/>
  <c r="C43" s="1"/>
  <c r="E24"/>
  <c r="E84" i="2" l="1"/>
  <c r="P17"/>
  <c r="P23" s="1"/>
  <c r="P24"/>
  <c r="P84"/>
  <c r="C24"/>
  <c r="E40"/>
  <c r="E85" s="1"/>
  <c r="C23"/>
  <c r="P5"/>
  <c r="P13" s="1"/>
  <c r="P40" s="1"/>
  <c r="P85" s="1"/>
  <c r="P14"/>
  <c r="C13"/>
  <c r="C40" s="1"/>
  <c r="C85" s="1"/>
  <c r="C84"/>
  <c r="P110"/>
  <c r="R40"/>
  <c r="R85" s="1"/>
  <c r="E108"/>
  <c r="E118" s="1"/>
  <c r="P108"/>
  <c r="C14"/>
  <c r="C108"/>
  <c r="C118" s="1"/>
  <c r="R105" i="1"/>
  <c r="R143"/>
  <c r="P118" i="2" l="1"/>
</calcChain>
</file>

<file path=xl/sharedStrings.xml><?xml version="1.0" encoding="utf-8"?>
<sst xmlns="http://schemas.openxmlformats.org/spreadsheetml/2006/main" count="999" uniqueCount="450">
  <si>
    <t>АКТИВ</t>
  </si>
  <si>
    <t>Код строки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</si>
  <si>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</si>
  <si>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</si>
  <si>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</si>
  <si>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территориального государственного внебюджетного фонда</t>
  </si>
  <si>
    <t>I. Нефинансовые активы</t>
  </si>
  <si>
    <t>Основные средства (балансовая стоимость, 010100000)*</t>
  </si>
  <si>
    <t>Нематериальные активы
(балансовая стоимость, 010200000)*</t>
  </si>
  <si>
    <t>Нематериальные активы
(остаточная стоимость, стр. 040 - стр. 050)</t>
  </si>
  <si>
    <t>Материальные запасы (010500000)</t>
  </si>
  <si>
    <t>Вложения в нефинансовые активы (010600000)</t>
  </si>
  <si>
    <t>Нефинансовые активы в пути (010700000)</t>
  </si>
  <si>
    <t>КОДЫ</t>
  </si>
  <si>
    <t>Единица измерения: руб.</t>
  </si>
  <si>
    <t>383</t>
  </si>
  <si>
    <t>0503320</t>
  </si>
  <si>
    <t>Форма 0503320 с. 3</t>
  </si>
  <si>
    <t>II. Финансовые активы</t>
  </si>
  <si>
    <t>Денежные средства учреждения (020100000)</t>
  </si>
  <si>
    <t>Финансовые вложения (020400000)</t>
  </si>
  <si>
    <t>Расчеты по выданным авансам (020600000)</t>
  </si>
  <si>
    <t>Расчеты с подотчетными лицами (020800000)</t>
  </si>
  <si>
    <t>БАЛАНС (стр. 150 + стр. 400)</t>
  </si>
  <si>
    <t>III. Обязательства</t>
  </si>
  <si>
    <t>Расчеты с кредиторами по долговым обязательствам (030100000)</t>
  </si>
  <si>
    <t>Расчеты по платежам в бюджеты (030300000)</t>
  </si>
  <si>
    <t>расчеты по налогу на добавленную стоимость (030304000)</t>
  </si>
  <si>
    <t>Прочие расчеты с кредиторами (030400000)</t>
  </si>
  <si>
    <t>расчеты с депонентами (030402000)</t>
  </si>
  <si>
    <t>IV. Финансовый результат</t>
  </si>
  <si>
    <t>Результат по кассовым операциям бюджета (040200000)</t>
  </si>
  <si>
    <t>БАЛАНС (стр. 600 + стр. 610)</t>
  </si>
  <si>
    <t>ПАССИВ</t>
  </si>
  <si>
    <t>Периодичность: годовая</t>
  </si>
  <si>
    <t>Непроизведенные активы (балансовая стоимость, 010300000)</t>
  </si>
  <si>
    <t>Амортизация нематериальных активов (010409000)*</t>
  </si>
  <si>
    <t>Вложения в финансовые активы (021500000)</t>
  </si>
  <si>
    <t>Расчеты  по доходам (020500000)</t>
  </si>
  <si>
    <t>Расчеты по принятым обязательствам (030200000)</t>
  </si>
  <si>
    <t>расчеты по налогу на прибыль организаций (030303000)</t>
  </si>
  <si>
    <t>расчеты по удержаниям из выплат по оплате труда (030403000)</t>
  </si>
  <si>
    <t>* данные по этим строкам в валюту баланса не входят</t>
  </si>
  <si>
    <t>Форма по ОКУД</t>
  </si>
  <si>
    <t>Дата</t>
  </si>
  <si>
    <t>по ОКПО</t>
  </si>
  <si>
    <t>по ОКЕИ</t>
  </si>
  <si>
    <t>Форма 0503320 с. 6</t>
  </si>
  <si>
    <t>Форма 0503320 с. 4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</si>
  <si>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</si>
  <si>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</si>
  <si>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</si>
  <si>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</si>
  <si>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</si>
  <si>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</si>
  <si>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</si>
  <si>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</si>
  <si>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</si>
  <si>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091</t>
  </si>
  <si>
    <t>093</t>
  </si>
  <si>
    <t>094</t>
  </si>
  <si>
    <t>100</t>
  </si>
  <si>
    <t>101</t>
  </si>
  <si>
    <t>103</t>
  </si>
  <si>
    <t>104</t>
  </si>
  <si>
    <t>120</t>
  </si>
  <si>
    <t>150</t>
  </si>
  <si>
    <t>170</t>
  </si>
  <si>
    <t>171</t>
  </si>
  <si>
    <t>173</t>
  </si>
  <si>
    <t>174</t>
  </si>
  <si>
    <t>175</t>
  </si>
  <si>
    <t>176</t>
  </si>
  <si>
    <t>177</t>
  </si>
  <si>
    <t>190</t>
  </si>
  <si>
    <t>191</t>
  </si>
  <si>
    <t>192</t>
  </si>
  <si>
    <t>193</t>
  </si>
  <si>
    <t>210</t>
  </si>
  <si>
    <t>211</t>
  </si>
  <si>
    <t>212</t>
  </si>
  <si>
    <t>213</t>
  </si>
  <si>
    <t>230</t>
  </si>
  <si>
    <t>260</t>
  </si>
  <si>
    <t>290</t>
  </si>
  <si>
    <t>310</t>
  </si>
  <si>
    <t>320</t>
  </si>
  <si>
    <t>330</t>
  </si>
  <si>
    <t>331</t>
  </si>
  <si>
    <t>333</t>
  </si>
  <si>
    <t>400</t>
  </si>
  <si>
    <t>410</t>
  </si>
  <si>
    <t>470</t>
  </si>
  <si>
    <t>490</t>
  </si>
  <si>
    <t>510</t>
  </si>
  <si>
    <t>511</t>
  </si>
  <si>
    <t>512</t>
  </si>
  <si>
    <t>513</t>
  </si>
  <si>
    <t>514</t>
  </si>
  <si>
    <t>515</t>
  </si>
  <si>
    <t>516</t>
  </si>
  <si>
    <t>530</t>
  </si>
  <si>
    <t>531</t>
  </si>
  <si>
    <t>532</t>
  </si>
  <si>
    <t>533</t>
  </si>
  <si>
    <t>534</t>
  </si>
  <si>
    <t>600</t>
  </si>
  <si>
    <t>610</t>
  </si>
  <si>
    <t>620</t>
  </si>
  <si>
    <t>690</t>
  </si>
  <si>
    <t>800</t>
  </si>
  <si>
    <t>900</t>
  </si>
  <si>
    <t xml:space="preserve">Наименование финансового органа  </t>
  </si>
  <si>
    <t xml:space="preserve">Наименование бюджета  </t>
  </si>
  <si>
    <t>на</t>
  </si>
  <si>
    <t>Форма 0503320 с.2</t>
  </si>
  <si>
    <t>Форма 0503320 с.5</t>
  </si>
  <si>
    <t>Форма 0503320 с.7</t>
  </si>
  <si>
    <t>Форма 0503320 с.8</t>
  </si>
  <si>
    <t>Финансовый результат (040000000) (стр. 620 + стр 690 )</t>
  </si>
  <si>
    <t>БАЛАНС ИСПОЛНЕНИЯ КОНСОЛИДИРОВАННОГО БЮДЖЕТА СУБЪЕКТА РОССИЙСКОЙ ФЕДЕРАЦИИ</t>
  </si>
  <si>
    <t xml:space="preserve"> И БЮДЖЕТА ТЕРРИТОРИАЛЬНОГО ГОСУДАРСТВЕННОГО ВНЕБЮДЖЕТНОГО ФОНДА</t>
  </si>
  <si>
    <t>консолидированный бюджет
субъекта Российской Федерации
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</si>
  <si>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</si>
  <si>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
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</si>
  <si>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</si>
  <si>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На конец отчетного периода</t>
  </si>
  <si>
    <t>011</t>
  </si>
  <si>
    <t>013</t>
  </si>
  <si>
    <t>014</t>
  </si>
  <si>
    <t>в том числе:
недвижимое имущество учреждения (010110000)*</t>
  </si>
  <si>
    <t>иное движимое имущество учреждения (010130000)*</t>
  </si>
  <si>
    <t>предметы лизинга (010140000)*</t>
  </si>
  <si>
    <t>Амортизация основных средств*</t>
  </si>
  <si>
    <t>021</t>
  </si>
  <si>
    <t>023</t>
  </si>
  <si>
    <t>024</t>
  </si>
  <si>
    <t>в том числе:
Амортизация недвижимого имущества учреждения (010410000)*</t>
  </si>
  <si>
    <t>Амортизация иного движимого имущества учреждения (010430000) *</t>
  </si>
  <si>
    <t>Амортизация предметов лизинга (010440000)*</t>
  </si>
  <si>
    <t>Основные средства (остаточная стоимость, стр.010 - стр.020)</t>
  </si>
  <si>
    <t>031</t>
  </si>
  <si>
    <t>033</t>
  </si>
  <si>
    <t>034</t>
  </si>
  <si>
    <t xml:space="preserve">из них:
недвижимое имущество учреждения (остаточная стоимость, стр.011 -  стр.021)         </t>
  </si>
  <si>
    <t>иное движимое имущество учреждения (остаточная стоимость, стр.013 -  стр.023)</t>
  </si>
  <si>
    <t>предметы лизинга (остаточная стоимость, стр.014 -  стр.024)</t>
  </si>
  <si>
    <t>042</t>
  </si>
  <si>
    <t>043</t>
  </si>
  <si>
    <t>из них:
иное движимое имущество учреждения (010230000) *</t>
  </si>
  <si>
    <t>предметы лизинга  (010240000) *</t>
  </si>
  <si>
    <t>052</t>
  </si>
  <si>
    <t>053</t>
  </si>
  <si>
    <t>из них:
иного движимого имущества учреждения (010439000) *</t>
  </si>
  <si>
    <t>предметов лизинга  (010449000) *</t>
  </si>
  <si>
    <t>062</t>
  </si>
  <si>
    <t>063</t>
  </si>
  <si>
    <t xml:space="preserve">из них:
иное движимое имущество учреждения (остаточная стоимость, стр. 042 -  стр.052)         </t>
  </si>
  <si>
    <t xml:space="preserve">предметы лизинга (остаточная стоимость, стр. 043 -  стр.053)                                       </t>
  </si>
  <si>
    <t>из них:
в недвижимое имущество учреждения (010610000)</t>
  </si>
  <si>
    <t>в иное движимое имущество учреждения (010630000)</t>
  </si>
  <si>
    <t>в предметы лизинга (010640000)</t>
  </si>
  <si>
    <t>из них:
недвижимое имущество учреждения в пути (010710000)</t>
  </si>
  <si>
    <t>иное движимое имущество учреждения в пути (010730000)</t>
  </si>
  <si>
    <t>предметы лизинга в пути (010740000)</t>
  </si>
  <si>
    <t>Нефинансовые активы имущества казны (балансовая стоимость, 010800000)*</t>
  </si>
  <si>
    <t>110</t>
  </si>
  <si>
    <t>Амортизация имущества, составляющего казну  (010450000) *</t>
  </si>
  <si>
    <t>Нефинансовые активы имущества казны (остаточная стоимость, стр. 110 - стр. 120)</t>
  </si>
  <si>
    <t>130</t>
  </si>
  <si>
    <t>140</t>
  </si>
  <si>
    <t>Затраты на изготовление готовой продукции, выполнение работ, услуг (010900000)</t>
  </si>
  <si>
    <t>Итого по разделу I 
(стр.030 + стр.060 + стр.070 + стр.080 + стр.090 + стр.100 + стр.130 + стр. 140)</t>
  </si>
  <si>
    <t>в том числе:
денежные средства учреждения на лицевых счетах в органе казначейства (020111000)</t>
  </si>
  <si>
    <t>денежные средства учреждения на счетах в кредитной организации (020121000)</t>
  </si>
  <si>
    <t>денежные средства учреждения в кредитной организации в пути (020123000)</t>
  </si>
  <si>
    <t>аккредитивы на счетах учреждения в кредитной организации (020126000)</t>
  </si>
  <si>
    <t>денежные средства учреждения в иностранной валюте на счетах в кредитной организации (020127000)</t>
  </si>
  <si>
    <t>касса (020134000)</t>
  </si>
  <si>
    <t>178</t>
  </si>
  <si>
    <t>денежные документы (020135000)</t>
  </si>
  <si>
    <t>180</t>
  </si>
  <si>
    <t>Средства на счетах бюджета в органе Федерального казначейства (020210000)</t>
  </si>
  <si>
    <t>в том числе:
средства на счетах бюджета в рублях в органе Федерального казначейства (020211000)</t>
  </si>
  <si>
    <t>181</t>
  </si>
  <si>
    <t>182</t>
  </si>
  <si>
    <t>183</t>
  </si>
  <si>
    <t>средства на счетах бюджета в органе Федерального казначейства в пути (020212000)</t>
  </si>
  <si>
    <t>средства на счетах бюджета в иностранной валюте в органах Федерального казначейства (020213000)</t>
  </si>
  <si>
    <t>Средства на счетах бюджета в кредитной организации (020220000)</t>
  </si>
  <si>
    <t>в том числе:
средства на счетах бюджета в рублях в кредитной организации (020221000)</t>
  </si>
  <si>
    <t>средства на счетах бюджета в кредитной организации в пути (020222000)</t>
  </si>
  <si>
    <t>средства на счетах бюджета в иностранной валюте в кредитной организации (020223000)</t>
  </si>
  <si>
    <t>200</t>
  </si>
  <si>
    <t>201</t>
  </si>
  <si>
    <t>202</t>
  </si>
  <si>
    <t>203</t>
  </si>
  <si>
    <t>Средства бюджета на депозитных счетах (020230000)</t>
  </si>
  <si>
    <t>в том числе:
средства бюджета на депозитных счетах в рублях (020231000)</t>
  </si>
  <si>
    <t>средства бюджета на депозитных счетах в пути (020232000)</t>
  </si>
  <si>
    <t>средства бюджета на депозитных счетах в иностранной валюте (020233000)</t>
  </si>
  <si>
    <t>в том числе:
ценные бумаги, кроме акций  (020420000)</t>
  </si>
  <si>
    <t>акции и иные формы участия в капитале (020430000)</t>
  </si>
  <si>
    <t>иные финансовые активы (020450000)</t>
  </si>
  <si>
    <t>Расчеты по кредитам, займам, ссудам (020700000)</t>
  </si>
  <si>
    <t>291</t>
  </si>
  <si>
    <t>292</t>
  </si>
  <si>
    <t>293</t>
  </si>
  <si>
    <t>в том числе:
по представленным кредитам, ссудам, займам (020710000)</t>
  </si>
  <si>
    <t>в рамках целевых иностранных кредитов (заимствований) (020720000)</t>
  </si>
  <si>
    <t>с дебиторами по государственным (муниципальным) гарантиям (020730000)</t>
  </si>
  <si>
    <t>Прочие расчеты с дебиторами (021000000)</t>
  </si>
  <si>
    <t>расчеты с финансовым органом по наличным денежным средствам (021003000)</t>
  </si>
  <si>
    <t>370</t>
  </si>
  <si>
    <t>371</t>
  </si>
  <si>
    <t>372</t>
  </si>
  <si>
    <t>373</t>
  </si>
  <si>
    <t>в том числе:
ценные бумаги, кроме акций  (021520000)</t>
  </si>
  <si>
    <t>иные финансовые активы (021550000)</t>
  </si>
  <si>
    <t>акции и иные формы участия в капитале (021530000)</t>
  </si>
  <si>
    <t>Итого по разделу II (стр.170  + стр.180 + стр. 190 + стр.200 + стр.210 + стр.230 + стр.260 + стр.290 + стр.310 + стр.320 + стр. 330 + стр.370 )</t>
  </si>
  <si>
    <t>471</t>
  </si>
  <si>
    <t>472</t>
  </si>
  <si>
    <t>473</t>
  </si>
  <si>
    <t>474</t>
  </si>
  <si>
    <t>в том числе:
по долговым обязательствам в рублях (030110000)</t>
  </si>
  <si>
    <t>по долговым обязательствам по целевым иностранныи кредитам (заимствованиям) (030120000)</t>
  </si>
  <si>
    <t>по государственным (муниципальным) гарантиям (030130000)</t>
  </si>
  <si>
    <t>по долговым обязательствам в иностранной валюте (030140000)</t>
  </si>
  <si>
    <t>из них:
расчеты по налогу на доходы физических лиц (030301000)</t>
  </si>
  <si>
    <t>из них:
расчеты по средствам, полученным во временное распоряжение (030401000)</t>
  </si>
  <si>
    <t>внутриведомственные  расчеты (030404000)</t>
  </si>
  <si>
    <t>623</t>
  </si>
  <si>
    <t>624</t>
  </si>
  <si>
    <t>625</t>
  </si>
  <si>
    <t>из них:
финансовый результат прошлых отчетных периодов (040130000)</t>
  </si>
  <si>
    <t>доходы будущих периодов (040140000)</t>
  </si>
  <si>
    <t>расходы будущих периодов (040150000)</t>
  </si>
  <si>
    <t>Результат прошлых отчетных периодов по кассовому исполнению бюджета (040230000)</t>
  </si>
  <si>
    <t>x</t>
  </si>
  <si>
    <t>179</t>
  </si>
  <si>
    <t>денежные средства учреждения, размещенные на депозиты в кредитной организации (020122000)</t>
  </si>
  <si>
    <t>из них:
результат прошлых отчетных периодов по кассовому исполнению бюджета (040230000)</t>
  </si>
  <si>
    <t>Расчеты по кредитам, займам (ссудам) (020700000)</t>
  </si>
  <si>
    <t>в том числе:
по представленным кредитам, займам (ссудам) (020710000)</t>
  </si>
  <si>
    <t>расчеты по страховым взносам на обязательное социальное страхование (030302000, 030306000)</t>
  </si>
  <si>
    <t>расчеты по иным платежам в бюджет (030305000, 030312000, 030313000)</t>
  </si>
  <si>
    <t>расчеты по страховым взносам на медицинское и пенсионное страхование (030307000, 030308000, 030309000, 030310000, 030311000)</t>
  </si>
  <si>
    <t>На начало года</t>
  </si>
  <si>
    <t>626</t>
  </si>
  <si>
    <t>резервы предстоящих расходов (040160000)</t>
  </si>
  <si>
    <t>по ОКТМО</t>
  </si>
  <si>
    <t>Расчеты по ущербу и иным доходам (020900000)</t>
  </si>
  <si>
    <t>из них:
расчеты по налоговым вычетам по НДС (021010000)</t>
  </si>
  <si>
    <t>334</t>
  </si>
  <si>
    <t>расчеты с прочими дебиторами (021005000)</t>
  </si>
  <si>
    <t>Финансовый результат экономического субъекта (040100000)</t>
  </si>
  <si>
    <t>ИНН</t>
  </si>
  <si>
    <t>в том числе:
амортизация недвижимого имущества учреждения (010410000)*</t>
  </si>
  <si>
    <t>амортизация иного движимого имущества учреждения (010430000) *</t>
  </si>
  <si>
    <t>амортизация предметов лизинга (010440000)*</t>
  </si>
  <si>
    <t>380</t>
  </si>
  <si>
    <t>Итого по разделу II (стр.170  + стр.180 + стр. 190 + стр.200 + стр.210 + стр.230 + стр.260 + стр.290 + стр.310 + стр.320 + стр. 330 + стр.370 + стр.380 )</t>
  </si>
  <si>
    <t>Расчеты по доходам (020500000)</t>
  </si>
  <si>
    <t>570</t>
  </si>
  <si>
    <t>580</t>
  </si>
  <si>
    <t>590</t>
  </si>
  <si>
    <t>Итого по разделу III (стр. 470 + стр. 490 + стр. 510 + стр. 530 + стр. 570 + стр. 580 + стр. 590)</t>
  </si>
  <si>
    <t>бюджеты внутригородских муниципальных образований городов федерального значения</t>
  </si>
  <si>
    <t>денежные средства учреждения на специальных счетах в кредитной организации (020126000)</t>
  </si>
  <si>
    <t>бюджеты городских поселений</t>
  </si>
  <si>
    <t>бюджеты сельских поселений</t>
  </si>
  <si>
    <t>бюджеты внутригородских районов</t>
  </si>
  <si>
    <t>бюджеты городских округов с внутригородским делением</t>
  </si>
  <si>
    <t>Бюджет Валдайского муниципального района</t>
  </si>
  <si>
    <t>01 января 2018 г.</t>
  </si>
  <si>
    <t>02290350</t>
  </si>
  <si>
    <t>комитет финансов Администрации Валдайского муниципального района</t>
  </si>
  <si>
    <t>5302008661</t>
  </si>
  <si>
    <t>ГОД</t>
  </si>
  <si>
    <t>5</t>
  </si>
  <si>
    <t>01.01.2018</t>
  </si>
  <si>
    <t>3</t>
  </si>
  <si>
    <t>892</t>
  </si>
  <si>
    <t>500</t>
  </si>
  <si>
    <t>49608000</t>
  </si>
  <si>
    <t>БАЛАНС (ПАССИВ)</t>
  </si>
  <si>
    <t>040000000 (стр.620+стр690)</t>
  </si>
  <si>
    <t>IV. Фин. результат</t>
  </si>
  <si>
    <t>Итого по разделу III</t>
  </si>
  <si>
    <t>020900000</t>
  </si>
  <si>
    <t>020500000</t>
  </si>
  <si>
    <t>020800000</t>
  </si>
  <si>
    <t>030404000</t>
  </si>
  <si>
    <t>030403000</t>
  </si>
  <si>
    <t>030402000</t>
  </si>
  <si>
    <t>030401000</t>
  </si>
  <si>
    <t>030400000</t>
  </si>
  <si>
    <t>030307000, 030308000, 030309000, 030310000, 030311000</t>
  </si>
  <si>
    <t>030305000, 030312000, 030313000</t>
  </si>
  <si>
    <t>030304000</t>
  </si>
  <si>
    <t>030303000</t>
  </si>
  <si>
    <t>030302000, 030306000</t>
  </si>
  <si>
    <t>030301000</t>
  </si>
  <si>
    <t>030300000</t>
  </si>
  <si>
    <t>030200000</t>
  </si>
  <si>
    <t>030140000</t>
  </si>
  <si>
    <t>030130000</t>
  </si>
  <si>
    <t>030120000</t>
  </si>
  <si>
    <t>030110000</t>
  </si>
  <si>
    <t>030100000</t>
  </si>
  <si>
    <t>БАЛАНС (АКТИВ)</t>
  </si>
  <si>
    <t>Итого по разделу II</t>
  </si>
  <si>
    <t>021550000</t>
  </si>
  <si>
    <t>021530000</t>
  </si>
  <si>
    <t>021520000</t>
  </si>
  <si>
    <t>021500000</t>
  </si>
  <si>
    <t>021005000</t>
  </si>
  <si>
    <t>021003000</t>
  </si>
  <si>
    <t>021010000</t>
  </si>
  <si>
    <t>021000000</t>
  </si>
  <si>
    <t>020730000</t>
  </si>
  <si>
    <t>020720000</t>
  </si>
  <si>
    <t>020710000</t>
  </si>
  <si>
    <t>020700000</t>
  </si>
  <si>
    <t>020600000</t>
  </si>
  <si>
    <t>020450000</t>
  </si>
  <si>
    <t>020430000</t>
  </si>
  <si>
    <t>020420000</t>
  </si>
  <si>
    <t>020400000</t>
  </si>
  <si>
    <t>020233000</t>
  </si>
  <si>
    <t>020232000</t>
  </si>
  <si>
    <t>020231000</t>
  </si>
  <si>
    <t>020230000</t>
  </si>
  <si>
    <t>020223000</t>
  </si>
  <si>
    <t>020222000</t>
  </si>
  <si>
    <t>020221000</t>
  </si>
  <si>
    <t>020220000</t>
  </si>
  <si>
    <t>020213000</t>
  </si>
  <si>
    <t>020212000</t>
  </si>
  <si>
    <t>020211000</t>
  </si>
  <si>
    <t>020210000</t>
  </si>
  <si>
    <t>020122000</t>
  </si>
  <si>
    <t>020135000</t>
  </si>
  <si>
    <t>020134000</t>
  </si>
  <si>
    <t>020127000</t>
  </si>
  <si>
    <t>020126000</t>
  </si>
  <si>
    <t>020123000</t>
  </si>
  <si>
    <t>020121000</t>
  </si>
  <si>
    <t>020111000</t>
  </si>
  <si>
    <t>020100000</t>
  </si>
  <si>
    <t>II. Фин. активы</t>
  </si>
  <si>
    <t>Итого по разделу I</t>
  </si>
  <si>
    <t>010900000</t>
  </si>
  <si>
    <t>стр. 110 - стр. 120</t>
  </si>
  <si>
    <t>010450000*</t>
  </si>
  <si>
    <t>010800000*</t>
  </si>
  <si>
    <t>010740000</t>
  </si>
  <si>
    <t>010730000</t>
  </si>
  <si>
    <t>010710000</t>
  </si>
  <si>
    <t>010700000</t>
  </si>
  <si>
    <t>010640000</t>
  </si>
  <si>
    <t>010630000</t>
  </si>
  <si>
    <t>010610000</t>
  </si>
  <si>
    <t>010600000</t>
  </si>
  <si>
    <t>010500000</t>
  </si>
  <si>
    <t>010300000</t>
  </si>
  <si>
    <t>стр. 043 -  стр.053</t>
  </si>
  <si>
    <t>стр. 042 -  стр.052</t>
  </si>
  <si>
    <t>стр. 040 - стр. 050</t>
  </si>
  <si>
    <t>010449000*</t>
  </si>
  <si>
    <t>010439000*</t>
  </si>
  <si>
    <t>010409000*</t>
  </si>
  <si>
    <t>010240000*</t>
  </si>
  <si>
    <t>010230000*</t>
  </si>
  <si>
    <t>010200000*</t>
  </si>
  <si>
    <t>стр.014 -  стр.024</t>
  </si>
  <si>
    <t>стр.013 -  стр.023</t>
  </si>
  <si>
    <t>стр.011 -  стр.021</t>
  </si>
  <si>
    <t>стр.010 - стр.020</t>
  </si>
  <si>
    <t>010440000*</t>
  </si>
  <si>
    <t>010430000*</t>
  </si>
  <si>
    <t>010410000*</t>
  </si>
  <si>
    <t>Амортизация ОС*</t>
  </si>
  <si>
    <t>010140000*</t>
  </si>
  <si>
    <t>010130000*</t>
  </si>
  <si>
    <t>010110000*</t>
  </si>
  <si>
    <t>010100000*</t>
  </si>
  <si>
    <t>I. Нефин. активы</t>
  </si>
  <si>
    <t>бюджет территори- ального фонда</t>
  </si>
  <si>
    <t>бюджеты городов федерального значения</t>
  </si>
  <si>
    <t>бюджет субъекта</t>
  </si>
  <si>
    <t xml:space="preserve">суммы подлежащие исключению в рамках субъекта </t>
  </si>
  <si>
    <t>консолидированный бюджет субъекта</t>
  </si>
  <si>
    <t>суммы подлежащие исключению в рамках субъекта и территориального  фонда</t>
  </si>
  <si>
    <t>консолидированный бюджет субъекта  и территориального фонда</t>
  </si>
  <si>
    <t>.</t>
  </si>
  <si>
    <t>По  предоставленным бюджетным кредитам другим бюджетам бюджетной системы Российской Федерации (120711000, 120721000, 120731000)</t>
  </si>
  <si>
    <t>в том числе по видам активов:
По расчетам по межбюджетным трансфертам (120651000)</t>
  </si>
  <si>
    <t>Бюджет территориального государственного внебюджетного фонда</t>
  </si>
  <si>
    <t>Бюджеты сельских поселений</t>
  </si>
  <si>
    <t>Бюджеты городских поселений</t>
  </si>
  <si>
    <t>962</t>
  </si>
  <si>
    <t>961</t>
  </si>
  <si>
    <t>960</t>
  </si>
  <si>
    <t>Бюджеты муниципальных районов</t>
  </si>
  <si>
    <t>952</t>
  </si>
  <si>
    <t>951</t>
  </si>
  <si>
    <t>950</t>
  </si>
  <si>
    <t>Бюджеты внутригородских районов</t>
  </si>
  <si>
    <t>942</t>
  </si>
  <si>
    <t>941</t>
  </si>
  <si>
    <t>940</t>
  </si>
  <si>
    <t>Бюджеты городских округов с внутригородским делением</t>
  </si>
  <si>
    <t>932</t>
  </si>
  <si>
    <t>931</t>
  </si>
  <si>
    <t>930</t>
  </si>
  <si>
    <t>Бюджеты городских округов</t>
  </si>
  <si>
    <t>922</t>
  </si>
  <si>
    <t>921</t>
  </si>
  <si>
    <t>920</t>
  </si>
  <si>
    <t>Бюджеты внутригородских муниципальных образований городов федерального значения</t>
  </si>
  <si>
    <t>912</t>
  </si>
  <si>
    <t>911</t>
  </si>
  <si>
    <t>910</t>
  </si>
  <si>
    <t>Бюджет субъекта Российской Федерации</t>
  </si>
  <si>
    <t xml:space="preserve">Всего активов </t>
  </si>
  <si>
    <t>12</t>
  </si>
  <si>
    <t>11</t>
  </si>
  <si>
    <t>10</t>
  </si>
  <si>
    <t>9</t>
  </si>
  <si>
    <t>8</t>
  </si>
  <si>
    <t>7</t>
  </si>
  <si>
    <t>6</t>
  </si>
  <si>
    <t>ИТОГО</t>
  </si>
  <si>
    <t>Обязательства</t>
  </si>
  <si>
    <t>Код стро-ки</t>
  </si>
  <si>
    <t>Наименование показателя</t>
  </si>
  <si>
    <t>Активы</t>
  </si>
  <si>
    <t>Форма 0503320  с.15</t>
  </si>
  <si>
    <t>Таблица консолидируемых расчетов</t>
  </si>
  <si>
    <t>990</t>
  </si>
  <si>
    <t>991</t>
  </si>
  <si>
    <t>992</t>
  </si>
  <si>
    <t>970</t>
  </si>
  <si>
    <t>971</t>
  </si>
  <si>
    <t>972</t>
  </si>
  <si>
    <t>980</t>
  </si>
  <si>
    <t>981</t>
  </si>
  <si>
    <t>982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</si>
</sst>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3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8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i/>
      <sz val="7"/>
      <name val="Arial Cyr"/>
      <charset val="204"/>
    </font>
    <font>
      <b/>
      <sz val="7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9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24" fillId="2" borderId="0" applyNumberFormat="0" applyBorder="0" applyAlignment="0" applyProtection="0"/>
    <xf numFmtId="0" fontId="5" fillId="3" borderId="0" applyNumberFormat="0" applyBorder="0" applyAlignment="0" applyProtection="0"/>
    <xf numFmtId="0" fontId="24" fillId="4" borderId="0" applyNumberFormat="0" applyBorder="0" applyAlignment="0" applyProtection="0"/>
    <xf numFmtId="0" fontId="5" fillId="5" borderId="0" applyNumberFormat="0" applyBorder="0" applyAlignment="0" applyProtection="0"/>
    <xf numFmtId="0" fontId="24" fillId="6" borderId="0" applyNumberFormat="0" applyBorder="0" applyAlignment="0" applyProtection="0"/>
    <xf numFmtId="0" fontId="5" fillId="7" borderId="0" applyNumberFormat="0" applyBorder="0" applyAlignment="0" applyProtection="0"/>
    <xf numFmtId="0" fontId="24" fillId="8" borderId="0" applyNumberFormat="0" applyBorder="0" applyAlignment="0" applyProtection="0"/>
    <xf numFmtId="0" fontId="5" fillId="9" borderId="0" applyNumberFormat="0" applyBorder="0" applyAlignment="0" applyProtection="0"/>
    <xf numFmtId="0" fontId="24" fillId="10" borderId="0" applyNumberFormat="0" applyBorder="0" applyAlignment="0" applyProtection="0"/>
    <xf numFmtId="0" fontId="5" fillId="10" borderId="0" applyNumberFormat="0" applyBorder="0" applyAlignment="0" applyProtection="0"/>
    <xf numFmtId="0" fontId="24" fillId="6" borderId="0" applyNumberFormat="0" applyBorder="0" applyAlignment="0" applyProtection="0"/>
    <xf numFmtId="0" fontId="5" fillId="8" borderId="0" applyNumberFormat="0" applyBorder="0" applyAlignment="0" applyProtection="0"/>
    <xf numFmtId="0" fontId="24" fillId="10" borderId="0" applyNumberFormat="0" applyBorder="0" applyAlignment="0" applyProtection="0"/>
    <xf numFmtId="0" fontId="5" fillId="2" borderId="0" applyNumberFormat="0" applyBorder="0" applyAlignment="0" applyProtection="0"/>
    <xf numFmtId="0" fontId="24" fillId="4" borderId="0" applyNumberFormat="0" applyBorder="0" applyAlignment="0" applyProtection="0"/>
    <xf numFmtId="0" fontId="5" fillId="4" borderId="0" applyNumberFormat="0" applyBorder="0" applyAlignment="0" applyProtection="0"/>
    <xf numFmtId="0" fontId="24" fillId="11" borderId="0" applyNumberFormat="0" applyBorder="0" applyAlignment="0" applyProtection="0"/>
    <xf numFmtId="0" fontId="5" fillId="12" borderId="0" applyNumberFormat="0" applyBorder="0" applyAlignment="0" applyProtection="0"/>
    <xf numFmtId="0" fontId="24" fillId="5" borderId="0" applyNumberFormat="0" applyBorder="0" applyAlignment="0" applyProtection="0"/>
    <xf numFmtId="0" fontId="5" fillId="9" borderId="0" applyNumberFormat="0" applyBorder="0" applyAlignment="0" applyProtection="0"/>
    <xf numFmtId="0" fontId="24" fillId="10" borderId="0" applyNumberFormat="0" applyBorder="0" applyAlignment="0" applyProtection="0"/>
    <xf numFmtId="0" fontId="5" fillId="2" borderId="0" applyNumberFormat="0" applyBorder="0" applyAlignment="0" applyProtection="0"/>
    <xf numFmtId="0" fontId="24" fillId="6" borderId="0" applyNumberFormat="0" applyBorder="0" applyAlignment="0" applyProtection="0"/>
    <xf numFmtId="0" fontId="5" fillId="13" borderId="0" applyNumberFormat="0" applyBorder="0" applyAlignment="0" applyProtection="0"/>
    <xf numFmtId="0" fontId="25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5" borderId="0" applyNumberFormat="0" applyBorder="0" applyAlignment="0" applyProtection="0"/>
    <xf numFmtId="0" fontId="6" fillId="4" borderId="0" applyNumberFormat="0" applyBorder="0" applyAlignment="0" applyProtection="0"/>
    <xf numFmtId="0" fontId="25" fillId="13" borderId="0" applyNumberFormat="0" applyBorder="0" applyAlignment="0" applyProtection="0"/>
    <xf numFmtId="0" fontId="6" fillId="12" borderId="0" applyNumberFormat="0" applyBorder="0" applyAlignment="0" applyProtection="0"/>
    <xf numFmtId="0" fontId="25" fillId="5" borderId="0" applyNumberFormat="0" applyBorder="0" applyAlignment="0" applyProtection="0"/>
    <xf numFmtId="0" fontId="6" fillId="16" borderId="0" applyNumberFormat="0" applyBorder="0" applyAlignment="0" applyProtection="0"/>
    <xf numFmtId="0" fontId="25" fillId="10" borderId="0" applyNumberFormat="0" applyBorder="0" applyAlignment="0" applyProtection="0"/>
    <xf numFmtId="0" fontId="6" fillId="17" borderId="0" applyNumberFormat="0" applyBorder="0" applyAlignment="0" applyProtection="0"/>
    <xf numFmtId="0" fontId="25" fillId="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7" fillId="8" borderId="1" applyNumberFormat="0" applyAlignment="0" applyProtection="0"/>
    <xf numFmtId="0" fontId="8" fillId="22" borderId="2" applyNumberFormat="0" applyAlignment="0" applyProtection="0"/>
    <xf numFmtId="0" fontId="9" fillId="2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3" borderId="7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6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5" fillId="0" borderId="0"/>
    <xf numFmtId="0" fontId="1" fillId="0" borderId="0"/>
  </cellStyleXfs>
  <cellXfs count="212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22" fillId="0" borderId="0" xfId="0" applyFont="1" applyAlignment="1" applyProtection="1"/>
    <xf numFmtId="0" fontId="2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49" fontId="2" fillId="24" borderId="13" xfId="0" applyNumberFormat="1" applyFont="1" applyFill="1" applyBorder="1" applyAlignment="1" applyProtection="1">
      <alignment horizontal="center"/>
    </xf>
    <xf numFmtId="0" fontId="2" fillId="24" borderId="14" xfId="0" applyFont="1" applyFill="1" applyBorder="1" applyProtection="1"/>
    <xf numFmtId="49" fontId="2" fillId="24" borderId="15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2" fillId="24" borderId="14" xfId="0" applyFont="1" applyFill="1" applyBorder="1" applyAlignment="1" applyProtection="1">
      <alignment wrapText="1"/>
    </xf>
    <xf numFmtId="49" fontId="2" fillId="24" borderId="16" xfId="0" applyNumberFormat="1" applyFont="1" applyFill="1" applyBorder="1" applyAlignment="1" applyProtection="1">
      <alignment horizontal="center"/>
    </xf>
    <xf numFmtId="49" fontId="2" fillId="24" borderId="17" xfId="0" applyNumberFormat="1" applyFont="1" applyFill="1" applyBorder="1" applyAlignment="1" applyProtection="1">
      <alignment horizontal="center"/>
    </xf>
    <xf numFmtId="0" fontId="2" fillId="24" borderId="18" xfId="0" applyFont="1" applyFill="1" applyBorder="1" applyAlignment="1" applyProtection="1">
      <alignment horizontal="left" wrapText="1" indent="3"/>
    </xf>
    <xf numFmtId="0" fontId="2" fillId="24" borderId="14" xfId="0" applyFont="1" applyFill="1" applyBorder="1" applyAlignment="1" applyProtection="1">
      <alignment horizontal="left" wrapText="1" indent="3"/>
    </xf>
    <xf numFmtId="0" fontId="2" fillId="24" borderId="18" xfId="0" applyFont="1" applyFill="1" applyBorder="1" applyAlignment="1" applyProtection="1">
      <alignment horizontal="left" vertical="center" wrapText="1" indent="3"/>
    </xf>
    <xf numFmtId="0" fontId="2" fillId="24" borderId="14" xfId="0" applyFont="1" applyFill="1" applyBorder="1" applyAlignment="1" applyProtection="1">
      <alignment horizontal="left" vertical="center" wrapText="1" indent="3"/>
    </xf>
    <xf numFmtId="0" fontId="22" fillId="25" borderId="14" xfId="0" applyFont="1" applyFill="1" applyBorder="1" applyAlignment="1" applyProtection="1">
      <alignment vertical="center" wrapText="1"/>
    </xf>
    <xf numFmtId="0" fontId="2" fillId="0" borderId="0" xfId="0" applyFont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0" fontId="2" fillId="24" borderId="14" xfId="0" applyFont="1" applyFill="1" applyBorder="1" applyAlignment="1" applyProtection="1">
      <alignment horizontal="left" wrapText="1"/>
    </xf>
    <xf numFmtId="49" fontId="2" fillId="25" borderId="15" xfId="0" applyNumberFormat="1" applyFont="1" applyFill="1" applyBorder="1" applyAlignment="1" applyProtection="1">
      <alignment horizontal="center"/>
    </xf>
    <xf numFmtId="0" fontId="3" fillId="26" borderId="14" xfId="0" applyFont="1" applyFill="1" applyBorder="1" applyAlignment="1" applyProtection="1">
      <alignment horizontal="left" wrapText="1"/>
    </xf>
    <xf numFmtId="49" fontId="22" fillId="26" borderId="19" xfId="0" applyNumberFormat="1" applyFont="1" applyFill="1" applyBorder="1" applyAlignment="1" applyProtection="1">
      <alignment horizontal="center"/>
    </xf>
    <xf numFmtId="0" fontId="22" fillId="25" borderId="14" xfId="0" applyFont="1" applyFill="1" applyBorder="1" applyAlignment="1" applyProtection="1">
      <alignment horizontal="left" wrapText="1"/>
    </xf>
    <xf numFmtId="49" fontId="22" fillId="25" borderId="15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wrapText="1"/>
    </xf>
    <xf numFmtId="49" fontId="22" fillId="0" borderId="0" xfId="0" applyNumberFormat="1" applyFont="1" applyFill="1" applyBorder="1" applyAlignment="1" applyProtection="1">
      <alignment horizontal="center"/>
    </xf>
    <xf numFmtId="4" fontId="22" fillId="0" borderId="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49" fontId="22" fillId="25" borderId="16" xfId="0" applyNumberFormat="1" applyFont="1" applyFill="1" applyBorder="1" applyAlignment="1" applyProtection="1">
      <alignment horizontal="center"/>
    </xf>
    <xf numFmtId="0" fontId="2" fillId="24" borderId="20" xfId="0" applyFont="1" applyFill="1" applyBorder="1" applyProtection="1"/>
    <xf numFmtId="0" fontId="2" fillId="24" borderId="18" xfId="0" applyFont="1" applyFill="1" applyBorder="1" applyProtection="1"/>
    <xf numFmtId="0" fontId="23" fillId="24" borderId="21" xfId="0" applyFont="1" applyFill="1" applyBorder="1" applyAlignment="1" applyProtection="1">
      <alignment horizontal="center"/>
    </xf>
    <xf numFmtId="49" fontId="2" fillId="24" borderId="22" xfId="0" applyNumberFormat="1" applyFont="1" applyFill="1" applyBorder="1" applyAlignment="1" applyProtection="1">
      <alignment horizontal="center"/>
    </xf>
    <xf numFmtId="0" fontId="23" fillId="24" borderId="23" xfId="0" applyFont="1" applyFill="1" applyBorder="1" applyAlignment="1" applyProtection="1">
      <alignment horizontal="center"/>
    </xf>
    <xf numFmtId="0" fontId="23" fillId="24" borderId="24" xfId="0" applyFont="1" applyFill="1" applyBorder="1" applyAlignment="1" applyProtection="1">
      <alignment horizontal="center"/>
    </xf>
    <xf numFmtId="0" fontId="23" fillId="24" borderId="22" xfId="0" applyFont="1" applyFill="1" applyBorder="1" applyAlignment="1" applyProtection="1">
      <alignment horizontal="center"/>
    </xf>
    <xf numFmtId="0" fontId="2" fillId="24" borderId="18" xfId="0" applyFont="1" applyFill="1" applyBorder="1" applyAlignment="1" applyProtection="1">
      <alignment horizontal="left" wrapText="1"/>
    </xf>
    <xf numFmtId="0" fontId="23" fillId="24" borderId="16" xfId="0" applyFont="1" applyFill="1" applyBorder="1" applyAlignment="1" applyProtection="1">
      <alignment horizontal="center"/>
    </xf>
    <xf numFmtId="0" fontId="23" fillId="24" borderId="25" xfId="0" applyFont="1" applyFill="1" applyBorder="1" applyAlignment="1" applyProtection="1">
      <alignment horizontal="center"/>
    </xf>
    <xf numFmtId="0" fontId="23" fillId="24" borderId="26" xfId="0" applyFont="1" applyFill="1" applyBorder="1" applyAlignment="1" applyProtection="1">
      <alignment horizontal="center"/>
    </xf>
    <xf numFmtId="0" fontId="2" fillId="24" borderId="18" xfId="0" applyFont="1" applyFill="1" applyBorder="1" applyAlignment="1" applyProtection="1">
      <alignment wrapText="1"/>
    </xf>
    <xf numFmtId="49" fontId="2" fillId="24" borderId="27" xfId="0" applyNumberFormat="1" applyFont="1" applyFill="1" applyBorder="1" applyAlignment="1" applyProtection="1">
      <alignment horizontal="center"/>
    </xf>
    <xf numFmtId="49" fontId="2" fillId="24" borderId="24" xfId="0" applyNumberFormat="1" applyFont="1" applyFill="1" applyBorder="1" applyAlignment="1" applyProtection="1">
      <alignment horizontal="center"/>
    </xf>
    <xf numFmtId="49" fontId="2" fillId="24" borderId="28" xfId="0" applyNumberFormat="1" applyFont="1" applyFill="1" applyBorder="1" applyAlignment="1" applyProtection="1">
      <alignment horizontal="center"/>
    </xf>
    <xf numFmtId="0" fontId="22" fillId="25" borderId="14" xfId="0" applyFont="1" applyFill="1" applyBorder="1" applyAlignment="1" applyProtection="1">
      <alignment horizontal="left" vertical="center" wrapText="1"/>
    </xf>
    <xf numFmtId="0" fontId="2" fillId="24" borderId="29" xfId="0" applyFont="1" applyFill="1" applyBorder="1" applyProtection="1"/>
    <xf numFmtId="0" fontId="2" fillId="24" borderId="30" xfId="0" applyFont="1" applyFill="1" applyBorder="1" applyProtection="1"/>
    <xf numFmtId="0" fontId="2" fillId="24" borderId="29" xfId="0" applyFont="1" applyFill="1" applyBorder="1" applyAlignment="1" applyProtection="1">
      <alignment horizontal="left" wrapText="1" indent="3"/>
    </xf>
    <xf numFmtId="0" fontId="2" fillId="24" borderId="30" xfId="0" applyFont="1" applyFill="1" applyBorder="1" applyAlignment="1" applyProtection="1">
      <alignment horizontal="left" wrapText="1" indent="3"/>
    </xf>
    <xf numFmtId="0" fontId="2" fillId="24" borderId="30" xfId="0" applyFont="1" applyFill="1" applyBorder="1" applyAlignment="1" applyProtection="1">
      <alignment wrapText="1"/>
    </xf>
    <xf numFmtId="0" fontId="2" fillId="24" borderId="31" xfId="0" applyFont="1" applyFill="1" applyBorder="1" applyProtection="1"/>
    <xf numFmtId="0" fontId="2" fillId="24" borderId="29" xfId="0" applyFont="1" applyFill="1" applyBorder="1" applyAlignment="1" applyProtection="1">
      <alignment horizontal="left" wrapText="1"/>
    </xf>
    <xf numFmtId="0" fontId="22" fillId="25" borderId="30" xfId="0" applyFont="1" applyFill="1" applyBorder="1" applyAlignment="1" applyProtection="1">
      <alignment vertical="center" wrapText="1"/>
    </xf>
    <xf numFmtId="0" fontId="2" fillId="24" borderId="29" xfId="0" applyFont="1" applyFill="1" applyBorder="1" applyAlignment="1" applyProtection="1">
      <alignment wrapText="1"/>
    </xf>
    <xf numFmtId="0" fontId="2" fillId="24" borderId="30" xfId="0" applyFont="1" applyFill="1" applyBorder="1" applyAlignment="1" applyProtection="1">
      <alignment horizontal="left" wrapText="1"/>
    </xf>
    <xf numFmtId="0" fontId="22" fillId="25" borderId="30" xfId="0" applyFont="1" applyFill="1" applyBorder="1" applyAlignment="1" applyProtection="1">
      <alignment horizontal="left" vertical="center" wrapText="1"/>
    </xf>
    <xf numFmtId="0" fontId="3" fillId="26" borderId="30" xfId="0" applyFont="1" applyFill="1" applyBorder="1" applyAlignment="1" applyProtection="1">
      <alignment horizontal="left" wrapText="1"/>
    </xf>
    <xf numFmtId="0" fontId="2" fillId="24" borderId="18" xfId="0" applyFont="1" applyFill="1" applyBorder="1" applyAlignment="1" applyProtection="1">
      <alignment horizontal="center" vertical="center" wrapText="1"/>
    </xf>
    <xf numFmtId="0" fontId="2" fillId="24" borderId="29" xfId="0" applyFont="1" applyFill="1" applyBorder="1" applyAlignment="1" applyProtection="1">
      <alignment horizontal="left" vertical="center" wrapText="1" indent="3"/>
    </xf>
    <xf numFmtId="0" fontId="22" fillId="25" borderId="30" xfId="0" applyFont="1" applyFill="1" applyBorder="1" applyAlignment="1" applyProtection="1">
      <alignment horizontal="left" wrapText="1"/>
    </xf>
    <xf numFmtId="4" fontId="23" fillId="24" borderId="32" xfId="0" applyNumberFormat="1" applyFont="1" applyFill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/>
    </xf>
    <xf numFmtId="49" fontId="4" fillId="0" borderId="35" xfId="0" applyNumberFormat="1" applyFont="1" applyBorder="1" applyAlignment="1" applyProtection="1">
      <alignment horizontal="center"/>
    </xf>
    <xf numFmtId="0" fontId="23" fillId="24" borderId="36" xfId="0" applyFont="1" applyFill="1" applyBorder="1" applyAlignment="1" applyProtection="1">
      <alignment horizontal="center"/>
    </xf>
    <xf numFmtId="0" fontId="2" fillId="24" borderId="30" xfId="0" applyFont="1" applyFill="1" applyBorder="1" applyAlignment="1" applyProtection="1">
      <alignment horizontal="left" vertical="center" wrapText="1" indent="3"/>
    </xf>
    <xf numFmtId="0" fontId="2" fillId="24" borderId="31" xfId="0" applyFont="1" applyFill="1" applyBorder="1" applyAlignment="1" applyProtection="1">
      <alignment horizontal="left" wrapText="1"/>
    </xf>
    <xf numFmtId="0" fontId="2" fillId="24" borderId="30" xfId="0" applyFont="1" applyFill="1" applyBorder="1" applyAlignment="1" applyProtection="1">
      <alignment horizontal="left" vertical="center" wrapText="1"/>
    </xf>
    <xf numFmtId="0" fontId="2" fillId="24" borderId="37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164" fontId="2" fillId="25" borderId="40" xfId="0" applyNumberFormat="1" applyFont="1" applyFill="1" applyBorder="1" applyAlignment="1" applyProtection="1">
      <alignment horizontal="right"/>
    </xf>
    <xf numFmtId="164" fontId="23" fillId="24" borderId="40" xfId="0" applyNumberFormat="1" applyFont="1" applyFill="1" applyBorder="1" applyAlignment="1" applyProtection="1">
      <alignment horizontal="right"/>
    </xf>
    <xf numFmtId="164" fontId="2" fillId="25" borderId="37" xfId="0" applyNumberFormat="1" applyFont="1" applyFill="1" applyBorder="1" applyAlignment="1" applyProtection="1">
      <alignment horizontal="right"/>
    </xf>
    <xf numFmtId="164" fontId="2" fillId="0" borderId="40" xfId="0" applyNumberFormat="1" applyFont="1" applyFill="1" applyBorder="1" applyAlignment="1" applyProtection="1">
      <alignment horizontal="right"/>
      <protection locked="0"/>
    </xf>
    <xf numFmtId="164" fontId="2" fillId="0" borderId="37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20" xfId="0" applyNumberFormat="1" applyFont="1" applyFill="1" applyBorder="1" applyAlignment="1" applyProtection="1">
      <alignment horizontal="right"/>
      <protection locked="0"/>
    </xf>
    <xf numFmtId="164" fontId="2" fillId="25" borderId="12" xfId="0" applyNumberFormat="1" applyFont="1" applyFill="1" applyBorder="1" applyAlignment="1" applyProtection="1">
      <alignment horizontal="right"/>
    </xf>
    <xf numFmtId="164" fontId="23" fillId="24" borderId="12" xfId="0" applyNumberFormat="1" applyFont="1" applyFill="1" applyBorder="1" applyAlignment="1" applyProtection="1">
      <alignment horizontal="right"/>
    </xf>
    <xf numFmtId="164" fontId="2" fillId="0" borderId="12" xfId="0" applyNumberFormat="1" applyFont="1" applyFill="1" applyBorder="1" applyAlignment="1" applyProtection="1">
      <alignment horizontal="right"/>
      <protection locked="0"/>
    </xf>
    <xf numFmtId="164" fontId="2" fillId="0" borderId="41" xfId="0" applyNumberFormat="1" applyFont="1" applyFill="1" applyBorder="1" applyAlignment="1" applyProtection="1">
      <alignment horizontal="right"/>
      <protection locked="0"/>
    </xf>
    <xf numFmtId="164" fontId="2" fillId="25" borderId="42" xfId="0" applyNumberFormat="1" applyFont="1" applyFill="1" applyBorder="1" applyAlignment="1" applyProtection="1">
      <alignment horizontal="right"/>
    </xf>
    <xf numFmtId="164" fontId="23" fillId="24" borderId="42" xfId="0" applyNumberFormat="1" applyFont="1" applyFill="1" applyBorder="1" applyAlignment="1" applyProtection="1">
      <alignment horizontal="right"/>
    </xf>
    <xf numFmtId="164" fontId="2" fillId="25" borderId="10" xfId="0" applyNumberFormat="1" applyFont="1" applyFill="1" applyBorder="1" applyAlignment="1" applyProtection="1">
      <alignment horizontal="right"/>
    </xf>
    <xf numFmtId="164" fontId="2" fillId="25" borderId="11" xfId="0" applyNumberFormat="1" applyFont="1" applyFill="1" applyBorder="1" applyAlignment="1" applyProtection="1">
      <alignment horizontal="right"/>
    </xf>
    <xf numFmtId="164" fontId="2" fillId="25" borderId="25" xfId="0" applyNumberFormat="1" applyFont="1" applyFill="1" applyBorder="1" applyAlignment="1" applyProtection="1">
      <alignment horizontal="right"/>
    </xf>
    <xf numFmtId="164" fontId="23" fillId="24" borderId="21" xfId="0" applyNumberFormat="1" applyFont="1" applyFill="1" applyBorder="1" applyAlignment="1" applyProtection="1">
      <alignment horizontal="right"/>
    </xf>
    <xf numFmtId="164" fontId="23" fillId="24" borderId="32" xfId="0" applyNumberFormat="1" applyFont="1" applyFill="1" applyBorder="1" applyAlignment="1" applyProtection="1">
      <alignment horizontal="right"/>
    </xf>
    <xf numFmtId="164" fontId="23" fillId="24" borderId="25" xfId="0" applyNumberFormat="1" applyFont="1" applyFill="1" applyBorder="1" applyAlignment="1" applyProtection="1">
      <alignment horizontal="right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164" fontId="2" fillId="0" borderId="25" xfId="0" applyNumberFormat="1" applyFont="1" applyFill="1" applyBorder="1" applyAlignment="1" applyProtection="1">
      <alignment horizontal="right"/>
      <protection locked="0"/>
    </xf>
    <xf numFmtId="164" fontId="2" fillId="25" borderId="20" xfId="0" applyNumberFormat="1" applyFont="1" applyFill="1" applyBorder="1" applyAlignment="1" applyProtection="1">
      <alignment horizontal="right"/>
    </xf>
    <xf numFmtId="164" fontId="2" fillId="25" borderId="43" xfId="0" applyNumberFormat="1" applyFont="1" applyFill="1" applyBorder="1" applyAlignment="1" applyProtection="1">
      <alignment horizontal="right"/>
    </xf>
    <xf numFmtId="164" fontId="22" fillId="26" borderId="12" xfId="0" applyNumberFormat="1" applyFont="1" applyFill="1" applyBorder="1" applyAlignment="1" applyProtection="1">
      <alignment horizontal="right"/>
    </xf>
    <xf numFmtId="164" fontId="22" fillId="26" borderId="41" xfId="0" applyNumberFormat="1" applyFont="1" applyFill="1" applyBorder="1" applyAlignment="1" applyProtection="1">
      <alignment horizontal="right"/>
    </xf>
    <xf numFmtId="164" fontId="2" fillId="24" borderId="11" xfId="0" applyNumberFormat="1" applyFont="1" applyFill="1" applyBorder="1" applyAlignment="1" applyProtection="1">
      <alignment horizontal="right"/>
    </xf>
    <xf numFmtId="164" fontId="2" fillId="24" borderId="25" xfId="0" applyNumberFormat="1" applyFont="1" applyFill="1" applyBorder="1" applyAlignment="1" applyProtection="1">
      <alignment horizontal="right"/>
    </xf>
    <xf numFmtId="49" fontId="2" fillId="24" borderId="18" xfId="0" applyNumberFormat="1" applyFont="1" applyFill="1" applyBorder="1" applyAlignment="1" applyProtection="1">
      <alignment horizontal="center" wrapText="1"/>
    </xf>
    <xf numFmtId="49" fontId="2" fillId="24" borderId="37" xfId="0" applyNumberFormat="1" applyFont="1" applyFill="1" applyBorder="1" applyAlignment="1" applyProtection="1">
      <alignment horizontal="center" wrapText="1"/>
    </xf>
    <xf numFmtId="14" fontId="4" fillId="0" borderId="34" xfId="0" applyNumberFormat="1" applyFont="1" applyBorder="1" applyAlignment="1" applyProtection="1">
      <alignment horizontal="center"/>
    </xf>
    <xf numFmtId="164" fontId="2" fillId="27" borderId="10" xfId="0" applyNumberFormat="1" applyFont="1" applyFill="1" applyBorder="1" applyAlignment="1" applyProtection="1">
      <alignment horizontal="right"/>
    </xf>
    <xf numFmtId="164" fontId="2" fillId="27" borderId="20" xfId="0" applyNumberFormat="1" applyFont="1" applyFill="1" applyBorder="1" applyAlignment="1" applyProtection="1">
      <alignment horizontal="right"/>
    </xf>
    <xf numFmtId="164" fontId="23" fillId="24" borderId="20" xfId="0" applyNumberFormat="1" applyFont="1" applyFill="1" applyBorder="1" applyAlignment="1" applyProtection="1">
      <alignment horizontal="right"/>
    </xf>
    <xf numFmtId="49" fontId="0" fillId="0" borderId="0" xfId="0" applyNumberFormat="1" applyProtection="1"/>
    <xf numFmtId="49" fontId="0" fillId="0" borderId="26" xfId="0" applyNumberFormat="1" applyBorder="1" applyAlignment="1" applyProtection="1">
      <alignment horizontal="left" wrapText="1"/>
      <protection locked="0"/>
    </xf>
    <xf numFmtId="164" fontId="23" fillId="24" borderId="10" xfId="0" applyNumberFormat="1" applyFont="1" applyFill="1" applyBorder="1" applyAlignment="1" applyProtection="1">
      <alignment horizontal="right"/>
    </xf>
    <xf numFmtId="164" fontId="23" fillId="0" borderId="40" xfId="0" applyNumberFormat="1" applyFont="1" applyFill="1" applyBorder="1" applyAlignment="1" applyProtection="1">
      <alignment horizontal="right"/>
      <protection locked="0"/>
    </xf>
    <xf numFmtId="0" fontId="2" fillId="24" borderId="14" xfId="0" applyFont="1" applyFill="1" applyBorder="1" applyAlignment="1" applyProtection="1">
      <alignment horizontal="left" vertical="center" wrapText="1"/>
    </xf>
    <xf numFmtId="164" fontId="4" fillId="0" borderId="4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Border="1" applyAlignment="1" applyProtection="1">
      <alignment horizontal="left" wrapText="1"/>
      <protection locked="0"/>
    </xf>
    <xf numFmtId="49" fontId="0" fillId="28" borderId="0" xfId="0" applyNumberFormat="1" applyFill="1" applyProtection="1"/>
    <xf numFmtId="0" fontId="2" fillId="0" borderId="39" xfId="0" applyFont="1" applyFill="1" applyBorder="1" applyAlignment="1" applyProtection="1">
      <alignment horizontal="center" vertical="center"/>
    </xf>
    <xf numFmtId="0" fontId="2" fillId="24" borderId="14" xfId="0" applyFont="1" applyFill="1" applyBorder="1" applyAlignment="1" applyProtection="1">
      <alignment horizontal="center" vertical="center" wrapText="1"/>
    </xf>
    <xf numFmtId="0" fontId="2" fillId="24" borderId="14" xfId="0" applyFont="1" applyFill="1" applyBorder="1" applyAlignment="1" applyProtection="1">
      <alignment horizontal="center" wrapText="1"/>
    </xf>
    <xf numFmtId="49" fontId="22" fillId="25" borderId="14" xfId="0" applyNumberFormat="1" applyFont="1" applyFill="1" applyBorder="1" applyAlignment="1" applyProtection="1">
      <alignment horizontal="left" wrapText="1"/>
    </xf>
    <xf numFmtId="49" fontId="2" fillId="24" borderId="14" xfId="0" applyNumberFormat="1" applyFont="1" applyFill="1" applyBorder="1" applyAlignment="1" applyProtection="1">
      <alignment horizontal="left" vertical="center" wrapText="1"/>
    </xf>
    <xf numFmtId="49" fontId="2" fillId="24" borderId="14" xfId="0" applyNumberFormat="1" applyFont="1" applyFill="1" applyBorder="1" applyAlignment="1" applyProtection="1">
      <alignment horizontal="center" vertical="center" wrapText="1"/>
    </xf>
    <xf numFmtId="49" fontId="2" fillId="24" borderId="14" xfId="0" applyNumberFormat="1" applyFont="1" applyFill="1" applyBorder="1" applyAlignment="1" applyProtection="1">
      <alignment horizontal="center" wrapText="1"/>
    </xf>
    <xf numFmtId="49" fontId="2" fillId="24" borderId="18" xfId="0" applyNumberFormat="1" applyFont="1" applyFill="1" applyBorder="1" applyAlignment="1" applyProtection="1">
      <alignment horizontal="center" vertical="center" wrapText="1"/>
    </xf>
    <xf numFmtId="49" fontId="2" fillId="24" borderId="14" xfId="0" applyNumberFormat="1" applyFont="1" applyFill="1" applyBorder="1" applyAlignment="1" applyProtection="1">
      <alignment horizontal="left" wrapText="1"/>
    </xf>
    <xf numFmtId="49" fontId="2" fillId="24" borderId="18" xfId="0" applyNumberFormat="1" applyFont="1" applyFill="1" applyBorder="1" applyAlignment="1" applyProtection="1">
      <alignment horizontal="left" wrapText="1"/>
    </xf>
    <xf numFmtId="49" fontId="23" fillId="24" borderId="25" xfId="0" applyNumberFormat="1" applyFont="1" applyFill="1" applyBorder="1" applyAlignment="1" applyProtection="1">
      <alignment horizontal="left"/>
    </xf>
    <xf numFmtId="49" fontId="3" fillId="26" borderId="14" xfId="0" applyNumberFormat="1" applyFont="1" applyFill="1" applyBorder="1" applyAlignment="1" applyProtection="1">
      <alignment horizontal="left" wrapText="1"/>
    </xf>
    <xf numFmtId="49" fontId="22" fillId="25" borderId="14" xfId="0" applyNumberFormat="1" applyFont="1" applyFill="1" applyBorder="1" applyAlignment="1" applyProtection="1">
      <alignment horizontal="left" vertical="center" wrapText="1"/>
    </xf>
    <xf numFmtId="49" fontId="2" fillId="24" borderId="14" xfId="0" applyNumberFormat="1" applyFont="1" applyFill="1" applyBorder="1" applyAlignment="1" applyProtection="1">
      <alignment horizontal="left"/>
    </xf>
    <xf numFmtId="49" fontId="2" fillId="24" borderId="18" xfId="0" applyNumberFormat="1" applyFont="1" applyFill="1" applyBorder="1" applyAlignment="1" applyProtection="1">
      <alignment horizontal="left"/>
    </xf>
    <xf numFmtId="49" fontId="23" fillId="24" borderId="21" xfId="0" applyNumberFormat="1" applyFont="1" applyFill="1" applyBorder="1" applyAlignment="1" applyProtection="1">
      <alignment horizontal="left"/>
    </xf>
    <xf numFmtId="49" fontId="2" fillId="24" borderId="20" xfId="0" applyNumberFormat="1" applyFont="1" applyFill="1" applyBorder="1" applyAlignment="1" applyProtection="1">
      <alignment horizontal="left"/>
    </xf>
    <xf numFmtId="0" fontId="2" fillId="29" borderId="38" xfId="0" applyFont="1" applyFill="1" applyBorder="1" applyAlignment="1" applyProtection="1">
      <alignment horizontal="center" vertical="center"/>
    </xf>
    <xf numFmtId="0" fontId="2" fillId="29" borderId="11" xfId="0" applyFont="1" applyFill="1" applyBorder="1" applyAlignment="1" applyProtection="1">
      <alignment horizontal="center" vertical="center"/>
    </xf>
    <xf numFmtId="0" fontId="2" fillId="28" borderId="21" xfId="0" applyFont="1" applyFill="1" applyBorder="1" applyAlignment="1" applyProtection="1">
      <alignment horizontal="center" vertical="center"/>
    </xf>
    <xf numFmtId="0" fontId="2" fillId="28" borderId="11" xfId="0" applyFont="1" applyFill="1" applyBorder="1" applyAlignment="1" applyProtection="1">
      <alignment horizontal="center" vertical="center"/>
    </xf>
    <xf numFmtId="0" fontId="2" fillId="29" borderId="14" xfId="0" applyFont="1" applyFill="1" applyBorder="1" applyAlignment="1" applyProtection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</xf>
    <xf numFmtId="0" fontId="2" fillId="28" borderId="14" xfId="0" applyFont="1" applyFill="1" applyBorder="1" applyAlignment="1" applyProtection="1">
      <alignment horizontal="center" vertical="center" wrapText="1"/>
    </xf>
    <xf numFmtId="0" fontId="2" fillId="28" borderId="10" xfId="0" applyFont="1" applyFill="1" applyBorder="1" applyAlignment="1" applyProtection="1">
      <alignment horizontal="center" vertical="center" wrapText="1"/>
    </xf>
    <xf numFmtId="0" fontId="2" fillId="28" borderId="1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27" fillId="0" borderId="0" xfId="60" applyFont="1"/>
    <xf numFmtId="164" fontId="28" fillId="30" borderId="41" xfId="61" applyNumberFormat="1" applyFont="1" applyFill="1" applyBorder="1" applyAlignment="1" applyProtection="1">
      <alignment horizontal="right"/>
    </xf>
    <xf numFmtId="164" fontId="28" fillId="30" borderId="38" xfId="61" applyNumberFormat="1" applyFont="1" applyFill="1" applyBorder="1" applyAlignment="1" applyProtection="1">
      <alignment horizontal="right"/>
    </xf>
    <xf numFmtId="49" fontId="28" fillId="30" borderId="44" xfId="61" applyNumberFormat="1" applyFont="1" applyFill="1" applyBorder="1" applyAlignment="1">
      <alignment horizontal="center" vertical="center" wrapText="1"/>
    </xf>
    <xf numFmtId="49" fontId="29" fillId="30" borderId="45" xfId="61" applyNumberFormat="1" applyFont="1" applyFill="1" applyBorder="1" applyAlignment="1">
      <alignment horizontal="left" vertical="center" wrapText="1" indent="3"/>
    </xf>
    <xf numFmtId="164" fontId="28" fillId="31" borderId="20" xfId="61" applyNumberFormat="1" applyFont="1" applyFill="1" applyBorder="1" applyAlignment="1">
      <alignment horizontal="right"/>
    </xf>
    <xf numFmtId="164" fontId="28" fillId="30" borderId="18" xfId="61" applyNumberFormat="1" applyFont="1" applyFill="1" applyBorder="1" applyAlignment="1" applyProtection="1">
      <alignment horizontal="right"/>
    </xf>
    <xf numFmtId="164" fontId="28" fillId="0" borderId="18" xfId="61" applyNumberFormat="1" applyFont="1" applyFill="1" applyBorder="1" applyAlignment="1" applyProtection="1">
      <alignment horizontal="right"/>
      <protection locked="0"/>
    </xf>
    <xf numFmtId="49" fontId="28" fillId="30" borderId="47" xfId="61" applyNumberFormat="1" applyFont="1" applyFill="1" applyBorder="1" applyAlignment="1">
      <alignment horizontal="center" vertical="center" wrapText="1"/>
    </xf>
    <xf numFmtId="49" fontId="29" fillId="30" borderId="48" xfId="61" applyNumberFormat="1" applyFont="1" applyFill="1" applyBorder="1" applyAlignment="1">
      <alignment horizontal="left" vertical="center" wrapText="1" indent="3"/>
    </xf>
    <xf numFmtId="164" fontId="30" fillId="31" borderId="20" xfId="61" applyNumberFormat="1" applyFont="1" applyFill="1" applyBorder="1" applyAlignment="1">
      <alignment horizontal="right"/>
    </xf>
    <xf numFmtId="164" fontId="30" fillId="30" borderId="14" xfId="61" applyNumberFormat="1" applyFont="1" applyFill="1" applyBorder="1" applyAlignment="1" applyProtection="1">
      <alignment horizontal="right"/>
    </xf>
    <xf numFmtId="164" fontId="30" fillId="31" borderId="14" xfId="61" applyNumberFormat="1" applyFont="1" applyFill="1" applyBorder="1" applyAlignment="1">
      <alignment horizontal="right"/>
    </xf>
    <xf numFmtId="49" fontId="30" fillId="30" borderId="50" xfId="61" applyNumberFormat="1" applyFont="1" applyFill="1" applyBorder="1" applyAlignment="1">
      <alignment horizontal="center" vertical="center" wrapText="1"/>
    </xf>
    <xf numFmtId="49" fontId="31" fillId="30" borderId="51" xfId="61" applyNumberFormat="1" applyFont="1" applyFill="1" applyBorder="1" applyAlignment="1">
      <alignment horizontal="left" vertical="center" wrapText="1"/>
    </xf>
    <xf numFmtId="164" fontId="28" fillId="30" borderId="10" xfId="61" applyNumberFormat="1" applyFont="1" applyFill="1" applyBorder="1" applyAlignment="1" applyProtection="1">
      <alignment horizontal="right"/>
    </xf>
    <xf numFmtId="164" fontId="28" fillId="0" borderId="14" xfId="61" applyNumberFormat="1" applyFont="1" applyFill="1" applyBorder="1" applyAlignment="1" applyProtection="1">
      <alignment horizontal="right"/>
      <protection locked="0"/>
    </xf>
    <xf numFmtId="49" fontId="28" fillId="30" borderId="50" xfId="61" applyNumberFormat="1" applyFont="1" applyFill="1" applyBorder="1" applyAlignment="1">
      <alignment horizontal="center" vertical="center" wrapText="1"/>
    </xf>
    <xf numFmtId="49" fontId="29" fillId="30" borderId="52" xfId="61" applyNumberFormat="1" applyFont="1" applyFill="1" applyBorder="1" applyAlignment="1">
      <alignment horizontal="left" vertical="center" wrapText="1" indent="3"/>
    </xf>
    <xf numFmtId="0" fontId="31" fillId="30" borderId="51" xfId="61" applyFont="1" applyFill="1" applyBorder="1" applyAlignment="1">
      <alignment horizontal="left" vertical="center" wrapText="1"/>
    </xf>
    <xf numFmtId="164" fontId="28" fillId="0" borderId="53" xfId="61" applyNumberFormat="1" applyFont="1" applyFill="1" applyBorder="1" applyAlignment="1" applyProtection="1">
      <alignment horizontal="right"/>
      <protection locked="0"/>
    </xf>
    <xf numFmtId="49" fontId="28" fillId="30" borderId="54" xfId="61" applyNumberFormat="1" applyFont="1" applyFill="1" applyBorder="1" applyAlignment="1">
      <alignment horizontal="center" vertical="center" wrapText="1"/>
    </xf>
    <xf numFmtId="49" fontId="30" fillId="30" borderId="47" xfId="61" applyNumberFormat="1" applyFont="1" applyFill="1" applyBorder="1" applyAlignment="1">
      <alignment horizontal="center" vertical="center" wrapText="1"/>
    </xf>
    <xf numFmtId="49" fontId="30" fillId="30" borderId="15" xfId="61" applyNumberFormat="1" applyFont="1" applyFill="1" applyBorder="1" applyAlignment="1">
      <alignment horizontal="center" vertical="center" wrapText="1"/>
    </xf>
    <xf numFmtId="49" fontId="31" fillId="30" borderId="52" xfId="61" applyNumberFormat="1" applyFont="1" applyFill="1" applyBorder="1" applyAlignment="1">
      <alignment horizontal="left" vertical="center" wrapText="1"/>
    </xf>
    <xf numFmtId="164" fontId="30" fillId="31" borderId="43" xfId="61" applyNumberFormat="1" applyFont="1" applyFill="1" applyBorder="1" applyAlignment="1">
      <alignment horizontal="right"/>
    </xf>
    <xf numFmtId="164" fontId="30" fillId="31" borderId="42" xfId="61" applyNumberFormat="1" applyFont="1" applyFill="1" applyBorder="1" applyAlignment="1">
      <alignment horizontal="right"/>
    </xf>
    <xf numFmtId="49" fontId="30" fillId="30" borderId="13" xfId="61" applyNumberFormat="1" applyFont="1" applyFill="1" applyBorder="1" applyAlignment="1">
      <alignment horizontal="center"/>
    </xf>
    <xf numFmtId="0" fontId="32" fillId="30" borderId="51" xfId="61" applyFont="1" applyFill="1" applyBorder="1"/>
    <xf numFmtId="49" fontId="28" fillId="30" borderId="55" xfId="61" applyNumberFormat="1" applyFont="1" applyFill="1" applyBorder="1" applyAlignment="1">
      <alignment horizontal="center" vertical="center" wrapText="1"/>
    </xf>
    <xf numFmtId="49" fontId="28" fillId="30" borderId="40" xfId="61" applyNumberFormat="1" applyFont="1" applyFill="1" applyBorder="1" applyAlignment="1">
      <alignment horizontal="center" vertical="center" wrapText="1"/>
    </xf>
    <xf numFmtId="49" fontId="28" fillId="30" borderId="32" xfId="61" applyNumberFormat="1" applyFont="1" applyFill="1" applyBorder="1" applyAlignment="1">
      <alignment horizontal="center" vertical="center" wrapText="1"/>
    </xf>
    <xf numFmtId="49" fontId="29" fillId="30" borderId="40" xfId="61" applyNumberFormat="1" applyFont="1" applyFill="1" applyBorder="1" applyAlignment="1">
      <alignment horizontal="center" vertical="center" wrapText="1"/>
    </xf>
    <xf numFmtId="0" fontId="29" fillId="30" borderId="40" xfId="61" applyFont="1" applyFill="1" applyBorder="1" applyAlignment="1">
      <alignment horizontal="center" vertical="center" wrapText="1"/>
    </xf>
    <xf numFmtId="0" fontId="28" fillId="0" borderId="0" xfId="61" applyFont="1" applyAlignment="1">
      <alignment horizontal="right"/>
    </xf>
    <xf numFmtId="0" fontId="28" fillId="0" borderId="0" xfId="61" applyFont="1"/>
    <xf numFmtId="0" fontId="2" fillId="0" borderId="39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49" fontId="0" fillId="0" borderId="29" xfId="0" applyNumberFormat="1" applyBorder="1" applyAlignment="1" applyProtection="1">
      <alignment horizontal="left" wrapText="1"/>
      <protection locked="0"/>
    </xf>
    <xf numFmtId="49" fontId="22" fillId="0" borderId="29" xfId="0" applyNumberFormat="1" applyFont="1" applyBorder="1" applyAlignment="1" applyProtection="1">
      <alignment horizontal="left" indent="2"/>
      <protection locked="0"/>
    </xf>
    <xf numFmtId="0" fontId="2" fillId="28" borderId="30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horizontal="center" vertical="center"/>
    </xf>
    <xf numFmtId="0" fontId="2" fillId="29" borderId="14" xfId="0" applyFont="1" applyFill="1" applyBorder="1" applyAlignment="1" applyProtection="1">
      <alignment horizontal="center" vertical="center"/>
    </xf>
    <xf numFmtId="0" fontId="2" fillId="29" borderId="30" xfId="0" applyFont="1" applyFill="1" applyBorder="1" applyAlignment="1" applyProtection="1">
      <alignment horizontal="center" vertical="center"/>
    </xf>
    <xf numFmtId="0" fontId="30" fillId="30" borderId="56" xfId="61" applyFont="1" applyFill="1" applyBorder="1" applyAlignment="1">
      <alignment horizontal="center" vertical="center" textRotation="90" wrapText="1"/>
    </xf>
    <xf numFmtId="0" fontId="30" fillId="30" borderId="49" xfId="61" applyFont="1" applyFill="1" applyBorder="1" applyAlignment="1">
      <alignment horizontal="center" vertical="center" textRotation="90" wrapText="1"/>
    </xf>
    <xf numFmtId="0" fontId="30" fillId="30" borderId="46" xfId="61" applyFont="1" applyFill="1" applyBorder="1" applyAlignment="1">
      <alignment horizontal="center" vertical="center" textRotation="90" wrapText="1"/>
    </xf>
    <xf numFmtId="0" fontId="30" fillId="0" borderId="0" xfId="61" applyFont="1" applyFill="1" applyBorder="1" applyAlignment="1">
      <alignment horizontal="center"/>
    </xf>
    <xf numFmtId="0" fontId="30" fillId="30" borderId="21" xfId="61" applyFont="1" applyFill="1" applyBorder="1" applyAlignment="1">
      <alignment horizontal="center" vertical="center"/>
    </xf>
    <xf numFmtId="0" fontId="28" fillId="30" borderId="18" xfId="61" applyFont="1" applyFill="1" applyBorder="1" applyAlignment="1">
      <alignment horizontal="center" vertical="center"/>
    </xf>
    <xf numFmtId="0" fontId="28" fillId="30" borderId="11" xfId="61" applyFont="1" applyFill="1" applyBorder="1" applyAlignment="1">
      <alignment horizontal="center" vertical="center" wrapText="1"/>
    </xf>
    <xf numFmtId="0" fontId="28" fillId="30" borderId="40" xfId="61" applyFont="1" applyFill="1" applyBorder="1" applyAlignment="1">
      <alignment horizontal="center" vertical="center" wrapText="1"/>
    </xf>
    <xf numFmtId="0" fontId="30" fillId="30" borderId="14" xfId="61" applyFont="1" applyFill="1" applyBorder="1" applyAlignment="1">
      <alignment horizontal="center" vertical="center"/>
    </xf>
    <xf numFmtId="0" fontId="28" fillId="30" borderId="30" xfId="61" applyFont="1" applyFill="1" applyBorder="1" applyAlignment="1"/>
    <xf numFmtId="0" fontId="28" fillId="30" borderId="39" xfId="61" applyFont="1" applyFill="1" applyBorder="1" applyAlignment="1"/>
    <xf numFmtId="0" fontId="3" fillId="0" borderId="0" xfId="0" applyFont="1" applyAlignment="1" applyProtection="1"/>
    <xf numFmtId="49" fontId="0" fillId="0" borderId="0" xfId="0" applyNumberFormat="1" applyBorder="1" applyAlignment="1" applyProtection="1">
      <alignment horizontal="center" wrapText="1"/>
      <protection locked="0"/>
    </xf>
  </cellXfs>
  <cellStyles count="62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Обычный 2" xfId="60"/>
    <cellStyle name="Обычный 2 2" xfId="61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F144"/>
  <sheetViews>
    <sheetView tabSelected="1" view="pageBreakPreview" topLeftCell="A7" zoomScale="60" zoomScaleNormal="85" workbookViewId="0">
      <selection activeCell="N7" sqref="N7"/>
    </sheetView>
  </sheetViews>
  <sheetFormatPr defaultColWidth="0.85546875" defaultRowHeight="12.75"/>
  <cols>
    <col min="1" max="1" width="47.7109375" style="2" customWidth="1"/>
    <col min="2" max="2" width="5.7109375" style="2" customWidth="1"/>
    <col min="3" max="3" width="15.5703125" style="2" customWidth="1"/>
    <col min="4" max="4" width="16.85546875" style="2" hidden="1" customWidth="1"/>
    <col min="5" max="5" width="15.28515625" style="2" customWidth="1"/>
    <col min="6" max="6" width="16.85546875" style="2" hidden="1" customWidth="1"/>
    <col min="7" max="7" width="15" style="2" hidden="1" customWidth="1"/>
    <col min="8" max="11" width="13.85546875" style="2" hidden="1" customWidth="1"/>
    <col min="12" max="12" width="13.85546875" style="2" customWidth="1"/>
    <col min="13" max="13" width="13.85546875" style="2" hidden="1" customWidth="1"/>
    <col min="14" max="15" width="13.85546875" style="2" customWidth="1"/>
    <col min="16" max="16" width="47.7109375" style="2" hidden="1" customWidth="1"/>
    <col min="17" max="17" width="5.5703125" style="2" hidden="1" customWidth="1"/>
    <col min="18" max="18" width="15.5703125" style="2" customWidth="1"/>
    <col min="19" max="19" width="16.85546875" style="2" hidden="1" customWidth="1"/>
    <col min="20" max="20" width="15.28515625" style="2" customWidth="1"/>
    <col min="21" max="21" width="16.85546875" style="2" hidden="1" customWidth="1"/>
    <col min="22" max="22" width="15" style="2" hidden="1" customWidth="1"/>
    <col min="23" max="26" width="13.85546875" style="2" hidden="1" customWidth="1"/>
    <col min="27" max="27" width="13.85546875" style="2" customWidth="1"/>
    <col min="28" max="28" width="13.85546875" style="2" hidden="1" customWidth="1"/>
    <col min="29" max="29" width="13.85546875" style="2" customWidth="1"/>
    <col min="30" max="30" width="13.85546875" style="2" hidden="1" customWidth="1"/>
    <col min="31" max="31" width="4.28515625" style="2" hidden="1" customWidth="1"/>
    <col min="32" max="32" width="4.42578125" style="2" hidden="1" customWidth="1"/>
    <col min="33" max="16384" width="0.85546875" style="2"/>
  </cols>
  <sheetData>
    <row r="1" spans="1:32" ht="13.5" customHeight="1" thickBot="1">
      <c r="A1" s="26"/>
      <c r="B1" s="210" t="s">
        <v>120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152"/>
      <c r="N1" s="1"/>
      <c r="O1" s="1"/>
      <c r="AE1" s="117" t="s">
        <v>283</v>
      </c>
      <c r="AF1" s="124"/>
    </row>
    <row r="2" spans="1:32" ht="32.25" customHeight="1">
      <c r="B2" s="210" t="s">
        <v>121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152"/>
      <c r="N2" s="1"/>
      <c r="AC2" s="72" t="s">
        <v>13</v>
      </c>
      <c r="AE2" s="117" t="s">
        <v>280</v>
      </c>
      <c r="AF2" s="124"/>
    </row>
    <row r="3" spans="1:32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AA3" s="4" t="s">
        <v>43</v>
      </c>
      <c r="AC3" s="73" t="s">
        <v>16</v>
      </c>
      <c r="AE3" s="117" t="s">
        <v>284</v>
      </c>
      <c r="AF3" s="124"/>
    </row>
    <row r="4" spans="1:32" ht="13.5" customHeight="1">
      <c r="A4" s="5"/>
      <c r="B4" s="5"/>
      <c r="C4" s="5"/>
      <c r="D4" s="6" t="s">
        <v>114</v>
      </c>
      <c r="E4" s="194" t="s">
        <v>275</v>
      </c>
      <c r="F4" s="194"/>
      <c r="G4" s="194"/>
      <c r="H4" s="5"/>
      <c r="I4" s="5"/>
      <c r="J4" s="5"/>
      <c r="K4" s="5"/>
      <c r="L4" s="5"/>
      <c r="M4" s="5"/>
      <c r="AA4" s="4" t="s">
        <v>44</v>
      </c>
      <c r="AC4" s="113">
        <v>43101</v>
      </c>
      <c r="AE4" s="117" t="s">
        <v>281</v>
      </c>
      <c r="AF4" s="124"/>
    </row>
    <row r="5" spans="1:32" ht="12.75" customHeight="1">
      <c r="A5" s="7" t="s">
        <v>112</v>
      </c>
      <c r="B5" s="211" t="s">
        <v>277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AA5" s="4" t="s">
        <v>45</v>
      </c>
      <c r="AC5" s="73" t="s">
        <v>276</v>
      </c>
      <c r="AE5" s="117"/>
      <c r="AF5" s="124"/>
    </row>
    <row r="6" spans="1:32" ht="13.5" customHeight="1">
      <c r="A6" s="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23"/>
      <c r="AA6" s="4" t="s">
        <v>257</v>
      </c>
      <c r="AC6" s="73" t="s">
        <v>278</v>
      </c>
      <c r="AE6" s="117" t="s">
        <v>279</v>
      </c>
      <c r="AF6" s="124"/>
    </row>
    <row r="7" spans="1:32">
      <c r="A7" s="7" t="s">
        <v>113</v>
      </c>
      <c r="B7" s="193" t="s">
        <v>274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23"/>
      <c r="AA7" s="4" t="s">
        <v>251</v>
      </c>
      <c r="AC7" s="73" t="s">
        <v>285</v>
      </c>
      <c r="AE7" s="117"/>
      <c r="AF7" s="117"/>
    </row>
    <row r="8" spans="1:32" ht="13.5" customHeight="1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AA8" s="4"/>
      <c r="AC8" s="73"/>
      <c r="AE8" s="117" t="s">
        <v>282</v>
      </c>
      <c r="AF8" s="117"/>
    </row>
    <row r="9" spans="1:32" ht="13.5" customHeight="1" thickBot="1">
      <c r="A9" s="3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4" t="s">
        <v>46</v>
      </c>
      <c r="AB9" s="1"/>
      <c r="AC9" s="74" t="s">
        <v>15</v>
      </c>
      <c r="AD9" s="8"/>
      <c r="AE9" s="117"/>
      <c r="AF9" s="117"/>
    </row>
    <row r="10" spans="1:32" ht="13.5" customHeight="1"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8" t="s">
        <v>115</v>
      </c>
      <c r="AE10" s="117"/>
      <c r="AF10" s="117"/>
    </row>
    <row r="11" spans="1:32" ht="12.75" customHeight="1">
      <c r="A11" s="189" t="s">
        <v>0</v>
      </c>
      <c r="B11" s="192" t="s">
        <v>1</v>
      </c>
      <c r="C11" s="191" t="s">
        <v>248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89" t="s">
        <v>0</v>
      </c>
      <c r="Q11" s="192" t="s">
        <v>1</v>
      </c>
      <c r="R11" s="190" t="s">
        <v>126</v>
      </c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17"/>
      <c r="AF11" s="117"/>
    </row>
    <row r="12" spans="1:32" ht="135">
      <c r="A12" s="189"/>
      <c r="B12" s="192"/>
      <c r="C12" s="71" t="s">
        <v>122</v>
      </c>
      <c r="D12" s="80" t="s">
        <v>123</v>
      </c>
      <c r="E12" s="9" t="s">
        <v>124</v>
      </c>
      <c r="F12" s="80" t="s">
        <v>125</v>
      </c>
      <c r="G12" s="9" t="s">
        <v>2</v>
      </c>
      <c r="H12" s="9" t="s">
        <v>268</v>
      </c>
      <c r="I12" s="9" t="s">
        <v>3</v>
      </c>
      <c r="J12" s="9" t="s">
        <v>273</v>
      </c>
      <c r="K12" s="9" t="s">
        <v>272</v>
      </c>
      <c r="L12" s="9" t="s">
        <v>4</v>
      </c>
      <c r="M12" s="9" t="s">
        <v>270</v>
      </c>
      <c r="N12" s="9" t="s">
        <v>271</v>
      </c>
      <c r="O12" s="71" t="s">
        <v>5</v>
      </c>
      <c r="P12" s="189"/>
      <c r="Q12" s="192"/>
      <c r="R12" s="71" t="s">
        <v>122</v>
      </c>
      <c r="S12" s="80" t="s">
        <v>123</v>
      </c>
      <c r="T12" s="9" t="s">
        <v>124</v>
      </c>
      <c r="U12" s="80" t="s">
        <v>125</v>
      </c>
      <c r="V12" s="9" t="s">
        <v>2</v>
      </c>
      <c r="W12" s="9" t="s">
        <v>268</v>
      </c>
      <c r="X12" s="9" t="s">
        <v>3</v>
      </c>
      <c r="Y12" s="9" t="s">
        <v>273</v>
      </c>
      <c r="Z12" s="9" t="s">
        <v>272</v>
      </c>
      <c r="AA12" s="9" t="s">
        <v>4</v>
      </c>
      <c r="AB12" s="9" t="s">
        <v>270</v>
      </c>
      <c r="AC12" s="9" t="s">
        <v>271</v>
      </c>
      <c r="AD12" s="71" t="s">
        <v>5</v>
      </c>
      <c r="AE12" s="117"/>
      <c r="AF12" s="117"/>
    </row>
    <row r="13" spans="1:32" ht="13.5" thickBot="1">
      <c r="A13" s="83">
        <v>1</v>
      </c>
      <c r="B13" s="11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82">
        <v>15</v>
      </c>
      <c r="P13" s="83">
        <v>1</v>
      </c>
      <c r="Q13" s="10">
        <v>2</v>
      </c>
      <c r="R13" s="12">
        <v>16</v>
      </c>
      <c r="S13" s="12">
        <v>17</v>
      </c>
      <c r="T13" s="12">
        <v>18</v>
      </c>
      <c r="U13" s="12">
        <v>19</v>
      </c>
      <c r="V13" s="12">
        <v>20</v>
      </c>
      <c r="W13" s="12">
        <v>21</v>
      </c>
      <c r="X13" s="12">
        <v>22</v>
      </c>
      <c r="Y13" s="12">
        <v>23</v>
      </c>
      <c r="Z13" s="12">
        <v>24</v>
      </c>
      <c r="AA13" s="12">
        <v>25</v>
      </c>
      <c r="AB13" s="12">
        <v>26</v>
      </c>
      <c r="AC13" s="12">
        <v>27</v>
      </c>
      <c r="AD13" s="81">
        <v>28</v>
      </c>
      <c r="AE13" s="117"/>
      <c r="AF13" s="117"/>
    </row>
    <row r="14" spans="1:32">
      <c r="A14" s="41" t="s">
        <v>6</v>
      </c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4"/>
      <c r="P14" s="75" t="s">
        <v>6</v>
      </c>
      <c r="Q14" s="45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4"/>
      <c r="AE14" s="117"/>
      <c r="AF14" s="117"/>
    </row>
    <row r="15" spans="1:32" ht="19.5" customHeight="1">
      <c r="A15" s="40" t="s">
        <v>7</v>
      </c>
      <c r="B15" s="19" t="s">
        <v>49</v>
      </c>
      <c r="C15" s="84">
        <f>SUM(C16:C18)</f>
        <v>38246220.539999999</v>
      </c>
      <c r="D15" s="85"/>
      <c r="E15" s="84">
        <f>SUM(E16:E18)</f>
        <v>38246220.539999999</v>
      </c>
      <c r="F15" s="85"/>
      <c r="G15" s="84">
        <f t="shared" ref="G15:O15" si="0">SUM(G16:G18)</f>
        <v>0</v>
      </c>
      <c r="H15" s="84">
        <f t="shared" si="0"/>
        <v>0</v>
      </c>
      <c r="I15" s="84">
        <f t="shared" si="0"/>
        <v>0</v>
      </c>
      <c r="J15" s="84">
        <f t="shared" si="0"/>
        <v>0</v>
      </c>
      <c r="K15" s="84">
        <f t="shared" si="0"/>
        <v>0</v>
      </c>
      <c r="L15" s="84">
        <f t="shared" si="0"/>
        <v>8429942.2699999996</v>
      </c>
      <c r="M15" s="84">
        <f t="shared" si="0"/>
        <v>0</v>
      </c>
      <c r="N15" s="84">
        <f t="shared" si="0"/>
        <v>29816278.27</v>
      </c>
      <c r="O15" s="86">
        <f t="shared" si="0"/>
        <v>0</v>
      </c>
      <c r="P15" s="55" t="s">
        <v>7</v>
      </c>
      <c r="Q15" s="19" t="s">
        <v>49</v>
      </c>
      <c r="R15" s="84">
        <f>SUM(R16:R18)</f>
        <v>38456739.759999998</v>
      </c>
      <c r="S15" s="85"/>
      <c r="T15" s="84">
        <f>SUM(T16:T18)</f>
        <v>38456739.759999998</v>
      </c>
      <c r="U15" s="85"/>
      <c r="V15" s="84">
        <f t="shared" ref="V15:AD15" si="1">SUM(V16:V18)</f>
        <v>0</v>
      </c>
      <c r="W15" s="84">
        <f t="shared" si="1"/>
        <v>0</v>
      </c>
      <c r="X15" s="84">
        <f t="shared" si="1"/>
        <v>0</v>
      </c>
      <c r="Y15" s="84">
        <f t="shared" si="1"/>
        <v>0</v>
      </c>
      <c r="Z15" s="84">
        <f t="shared" si="1"/>
        <v>0</v>
      </c>
      <c r="AA15" s="84">
        <f t="shared" si="1"/>
        <v>7927002.5999999996</v>
      </c>
      <c r="AB15" s="84">
        <f t="shared" si="1"/>
        <v>0</v>
      </c>
      <c r="AC15" s="84">
        <f t="shared" si="1"/>
        <v>30529737.16</v>
      </c>
      <c r="AD15" s="86">
        <f t="shared" si="1"/>
        <v>0</v>
      </c>
    </row>
    <row r="16" spans="1:32" s="16" customFormat="1" ht="22.5">
      <c r="A16" s="20" t="s">
        <v>130</v>
      </c>
      <c r="B16" s="19" t="s">
        <v>127</v>
      </c>
      <c r="C16" s="84">
        <f>E16+O16-D16</f>
        <v>23061303.93</v>
      </c>
      <c r="D16" s="85"/>
      <c r="E16" s="84">
        <f>G16+H16+I16+L16+N16+J16+K16+M16-F16</f>
        <v>23061303.93</v>
      </c>
      <c r="F16" s="85"/>
      <c r="G16" s="87"/>
      <c r="H16" s="87"/>
      <c r="I16" s="87"/>
      <c r="J16" s="87"/>
      <c r="K16" s="87"/>
      <c r="L16" s="87">
        <v>3882834.27</v>
      </c>
      <c r="M16" s="87"/>
      <c r="N16" s="87">
        <v>19178469.66</v>
      </c>
      <c r="O16" s="88"/>
      <c r="P16" s="57" t="s">
        <v>130</v>
      </c>
      <c r="Q16" s="19" t="s">
        <v>127</v>
      </c>
      <c r="R16" s="84">
        <f>T16+AD16-S16</f>
        <v>22736832.399999999</v>
      </c>
      <c r="S16" s="85"/>
      <c r="T16" s="84">
        <f>V16+W16+X16+AA16+AC16+Y16+Z16+AB16-U16</f>
        <v>22736832.399999999</v>
      </c>
      <c r="U16" s="85"/>
      <c r="V16" s="87"/>
      <c r="W16" s="87"/>
      <c r="X16" s="87"/>
      <c r="Y16" s="87"/>
      <c r="Z16" s="87"/>
      <c r="AA16" s="87">
        <v>3117801</v>
      </c>
      <c r="AB16" s="87"/>
      <c r="AC16" s="87">
        <v>19619031.399999999</v>
      </c>
      <c r="AD16" s="88"/>
    </row>
    <row r="17" spans="1:30" s="16" customFormat="1" ht="19.5" customHeight="1">
      <c r="A17" s="20" t="s">
        <v>131</v>
      </c>
      <c r="B17" s="19" t="s">
        <v>128</v>
      </c>
      <c r="C17" s="84">
        <f>E17+O17-D17</f>
        <v>15184916.609999999</v>
      </c>
      <c r="D17" s="85"/>
      <c r="E17" s="84">
        <f>G17+H17+I17+L17+N17+J17+K17+M17-F17</f>
        <v>15184916.609999999</v>
      </c>
      <c r="F17" s="85"/>
      <c r="G17" s="87"/>
      <c r="H17" s="87"/>
      <c r="I17" s="87"/>
      <c r="J17" s="87"/>
      <c r="K17" s="87"/>
      <c r="L17" s="87">
        <v>4547108</v>
      </c>
      <c r="M17" s="87"/>
      <c r="N17" s="87">
        <v>10637808.609999999</v>
      </c>
      <c r="O17" s="88"/>
      <c r="P17" s="57" t="s">
        <v>131</v>
      </c>
      <c r="Q17" s="19" t="s">
        <v>128</v>
      </c>
      <c r="R17" s="84">
        <f>T17+AD17-S17</f>
        <v>15719907.359999999</v>
      </c>
      <c r="S17" s="85"/>
      <c r="T17" s="84">
        <f>V17+W17+X17+AA17+AC17+Y17+Z17+AB17-U17</f>
        <v>15719907.359999999</v>
      </c>
      <c r="U17" s="85"/>
      <c r="V17" s="87"/>
      <c r="W17" s="87"/>
      <c r="X17" s="87"/>
      <c r="Y17" s="87"/>
      <c r="Z17" s="87"/>
      <c r="AA17" s="87">
        <v>4809201.5999999996</v>
      </c>
      <c r="AB17" s="87"/>
      <c r="AC17" s="87">
        <v>10910705.76</v>
      </c>
      <c r="AD17" s="88"/>
    </row>
    <row r="18" spans="1:30" s="16" customFormat="1" ht="19.5" customHeight="1">
      <c r="A18" s="21" t="s">
        <v>132</v>
      </c>
      <c r="B18" s="15" t="s">
        <v>129</v>
      </c>
      <c r="C18" s="84">
        <f>E18+O18-D18</f>
        <v>0</v>
      </c>
      <c r="D18" s="85"/>
      <c r="E18" s="84">
        <f>G18+H18+I18+L18+N18+J18+K18+M18-F18</f>
        <v>0</v>
      </c>
      <c r="F18" s="85"/>
      <c r="G18" s="89"/>
      <c r="H18" s="89"/>
      <c r="I18" s="89"/>
      <c r="J18" s="89"/>
      <c r="K18" s="89"/>
      <c r="L18" s="89"/>
      <c r="M18" s="89"/>
      <c r="N18" s="89"/>
      <c r="O18" s="90"/>
      <c r="P18" s="58" t="s">
        <v>132</v>
      </c>
      <c r="Q18" s="15" t="s">
        <v>129</v>
      </c>
      <c r="R18" s="84">
        <f>T18+AD18-S18</f>
        <v>0</v>
      </c>
      <c r="S18" s="85"/>
      <c r="T18" s="84">
        <f>V18+W18+X18+AA18+AC18+Y18+Z18+AB18-U18</f>
        <v>0</v>
      </c>
      <c r="U18" s="85"/>
      <c r="V18" s="89"/>
      <c r="W18" s="89"/>
      <c r="X18" s="89"/>
      <c r="Y18" s="89"/>
      <c r="Z18" s="89"/>
      <c r="AA18" s="89"/>
      <c r="AB18" s="89"/>
      <c r="AC18" s="89"/>
      <c r="AD18" s="90"/>
    </row>
    <row r="19" spans="1:30" ht="19.5" customHeight="1">
      <c r="A19" s="14" t="s">
        <v>133</v>
      </c>
      <c r="B19" s="15" t="s">
        <v>50</v>
      </c>
      <c r="C19" s="84">
        <f>SUM(C20:C22)</f>
        <v>34016086.119999997</v>
      </c>
      <c r="D19" s="85"/>
      <c r="E19" s="84">
        <f>SUM(E20:E22)</f>
        <v>34016086.119999997</v>
      </c>
      <c r="F19" s="85"/>
      <c r="G19" s="84">
        <f t="shared" ref="G19:O19" si="2">SUM(G20:G22)</f>
        <v>0</v>
      </c>
      <c r="H19" s="84">
        <f t="shared" si="2"/>
        <v>0</v>
      </c>
      <c r="I19" s="84">
        <f t="shared" si="2"/>
        <v>0</v>
      </c>
      <c r="J19" s="84">
        <f t="shared" si="2"/>
        <v>0</v>
      </c>
      <c r="K19" s="84">
        <f t="shared" si="2"/>
        <v>0</v>
      </c>
      <c r="L19" s="84">
        <f t="shared" si="2"/>
        <v>7806788.46</v>
      </c>
      <c r="M19" s="84">
        <f t="shared" si="2"/>
        <v>0</v>
      </c>
      <c r="N19" s="84">
        <f t="shared" si="2"/>
        <v>26209297.66</v>
      </c>
      <c r="O19" s="86">
        <f t="shared" si="2"/>
        <v>0</v>
      </c>
      <c r="P19" s="56" t="s">
        <v>133</v>
      </c>
      <c r="Q19" s="15" t="s">
        <v>50</v>
      </c>
      <c r="R19" s="84">
        <f>SUM(R20:R22)</f>
        <v>33867106.609999999</v>
      </c>
      <c r="S19" s="85"/>
      <c r="T19" s="84">
        <f>SUM(T20:T22)</f>
        <v>33867106.609999999</v>
      </c>
      <c r="U19" s="85"/>
      <c r="V19" s="84">
        <f t="shared" ref="V19:AD19" si="3">SUM(V20:V22)</f>
        <v>0</v>
      </c>
      <c r="W19" s="84">
        <f t="shared" si="3"/>
        <v>0</v>
      </c>
      <c r="X19" s="84">
        <f t="shared" si="3"/>
        <v>0</v>
      </c>
      <c r="Y19" s="84">
        <f t="shared" si="3"/>
        <v>0</v>
      </c>
      <c r="Z19" s="84">
        <f t="shared" si="3"/>
        <v>0</v>
      </c>
      <c r="AA19" s="84">
        <f t="shared" si="3"/>
        <v>6421882.5999999996</v>
      </c>
      <c r="AB19" s="84">
        <f t="shared" si="3"/>
        <v>0</v>
      </c>
      <c r="AC19" s="84">
        <f t="shared" si="3"/>
        <v>27445224.010000002</v>
      </c>
      <c r="AD19" s="86">
        <f t="shared" si="3"/>
        <v>0</v>
      </c>
    </row>
    <row r="20" spans="1:30" s="16" customFormat="1" ht="33.75">
      <c r="A20" s="20" t="s">
        <v>258</v>
      </c>
      <c r="B20" s="19" t="s">
        <v>134</v>
      </c>
      <c r="C20" s="84">
        <f>E20+O20-D20</f>
        <v>19995169.32</v>
      </c>
      <c r="D20" s="85"/>
      <c r="E20" s="84">
        <f>G20+H20+I20+L20+N20+J20+K20+M20-F20</f>
        <v>19995169.32</v>
      </c>
      <c r="F20" s="85"/>
      <c r="G20" s="87"/>
      <c r="H20" s="87"/>
      <c r="I20" s="87"/>
      <c r="J20" s="87"/>
      <c r="K20" s="87"/>
      <c r="L20" s="87">
        <v>3539626.68</v>
      </c>
      <c r="M20" s="87"/>
      <c r="N20" s="87">
        <v>16455542.640000001</v>
      </c>
      <c r="O20" s="88"/>
      <c r="P20" s="57" t="s">
        <v>137</v>
      </c>
      <c r="Q20" s="19" t="s">
        <v>134</v>
      </c>
      <c r="R20" s="84">
        <f>T20+AD20-S20</f>
        <v>19192694.579999998</v>
      </c>
      <c r="S20" s="85"/>
      <c r="T20" s="84">
        <f>V20+W20+X20+AA20+AC20+Y20+Z20+AB20-U20</f>
        <v>19192694.579999998</v>
      </c>
      <c r="U20" s="85"/>
      <c r="V20" s="87"/>
      <c r="W20" s="87"/>
      <c r="X20" s="87"/>
      <c r="Y20" s="87"/>
      <c r="Z20" s="87"/>
      <c r="AA20" s="87">
        <v>2117801</v>
      </c>
      <c r="AB20" s="87"/>
      <c r="AC20" s="87">
        <v>17074893.579999998</v>
      </c>
      <c r="AD20" s="88"/>
    </row>
    <row r="21" spans="1:30" s="16" customFormat="1" ht="22.5">
      <c r="A21" s="20" t="s">
        <v>259</v>
      </c>
      <c r="B21" s="19" t="s">
        <v>135</v>
      </c>
      <c r="C21" s="84">
        <f>E21+O21-D21</f>
        <v>14020916.800000001</v>
      </c>
      <c r="D21" s="85"/>
      <c r="E21" s="84">
        <f>G21+H21+I21+L21+N21+J21+K21+M21-F21</f>
        <v>14020916.800000001</v>
      </c>
      <c r="F21" s="85"/>
      <c r="G21" s="87"/>
      <c r="H21" s="87"/>
      <c r="I21" s="87"/>
      <c r="J21" s="87"/>
      <c r="K21" s="87"/>
      <c r="L21" s="87">
        <v>4267161.78</v>
      </c>
      <c r="M21" s="87"/>
      <c r="N21" s="87">
        <v>9753755.0199999996</v>
      </c>
      <c r="O21" s="88"/>
      <c r="P21" s="57" t="s">
        <v>138</v>
      </c>
      <c r="Q21" s="19" t="s">
        <v>135</v>
      </c>
      <c r="R21" s="84">
        <f>T21+AD21-S21</f>
        <v>14674412.029999999</v>
      </c>
      <c r="S21" s="85"/>
      <c r="T21" s="84">
        <f>V21+W21+X21+AA21+AC21+Y21+Z21+AB21-U21</f>
        <v>14674412.029999999</v>
      </c>
      <c r="U21" s="85"/>
      <c r="V21" s="87"/>
      <c r="W21" s="87"/>
      <c r="X21" s="87"/>
      <c r="Y21" s="87"/>
      <c r="Z21" s="87"/>
      <c r="AA21" s="87">
        <v>4304081.5999999996</v>
      </c>
      <c r="AB21" s="87"/>
      <c r="AC21" s="87">
        <v>10370330.43</v>
      </c>
      <c r="AD21" s="88"/>
    </row>
    <row r="22" spans="1:30" s="16" customFormat="1" ht="19.5" customHeight="1">
      <c r="A22" s="21" t="s">
        <v>260</v>
      </c>
      <c r="B22" s="15" t="s">
        <v>136</v>
      </c>
      <c r="C22" s="84">
        <f>E22+O22-D22</f>
        <v>0</v>
      </c>
      <c r="D22" s="85"/>
      <c r="E22" s="84">
        <f>G22+H22+I22+L22+N22+J22+K22+M22-F22</f>
        <v>0</v>
      </c>
      <c r="F22" s="85"/>
      <c r="G22" s="89"/>
      <c r="H22" s="89"/>
      <c r="I22" s="89"/>
      <c r="J22" s="89"/>
      <c r="K22" s="89"/>
      <c r="L22" s="89"/>
      <c r="M22" s="89"/>
      <c r="N22" s="89"/>
      <c r="O22" s="90"/>
      <c r="P22" s="58" t="s">
        <v>139</v>
      </c>
      <c r="Q22" s="15" t="s">
        <v>136</v>
      </c>
      <c r="R22" s="84">
        <f>T22+AD22-S22</f>
        <v>0</v>
      </c>
      <c r="S22" s="85"/>
      <c r="T22" s="84">
        <f>V22+W22+X22+AA22+AC22+Y22+Z22+AB22-U22</f>
        <v>0</v>
      </c>
      <c r="U22" s="85"/>
      <c r="V22" s="89"/>
      <c r="W22" s="89"/>
      <c r="X22" s="89"/>
      <c r="Y22" s="89"/>
      <c r="Z22" s="89"/>
      <c r="AA22" s="89"/>
      <c r="AB22" s="89"/>
      <c r="AC22" s="89"/>
      <c r="AD22" s="90"/>
    </row>
    <row r="23" spans="1:30" s="16" customFormat="1" ht="19.5" customHeight="1">
      <c r="A23" s="14" t="s">
        <v>140</v>
      </c>
      <c r="B23" s="15" t="s">
        <v>51</v>
      </c>
      <c r="C23" s="84">
        <f>C15-C19</f>
        <v>4230134.42</v>
      </c>
      <c r="D23" s="85"/>
      <c r="E23" s="84">
        <f>E15-E19</f>
        <v>4230134.42</v>
      </c>
      <c r="F23" s="85"/>
      <c r="G23" s="84">
        <f t="shared" ref="G23:O23" si="4">G15-G19</f>
        <v>0</v>
      </c>
      <c r="H23" s="84">
        <f t="shared" si="4"/>
        <v>0</v>
      </c>
      <c r="I23" s="84">
        <f t="shared" si="4"/>
        <v>0</v>
      </c>
      <c r="J23" s="84">
        <f t="shared" si="4"/>
        <v>0</v>
      </c>
      <c r="K23" s="84">
        <f t="shared" si="4"/>
        <v>0</v>
      </c>
      <c r="L23" s="84">
        <f t="shared" si="4"/>
        <v>623153.81000000006</v>
      </c>
      <c r="M23" s="84">
        <f t="shared" si="4"/>
        <v>0</v>
      </c>
      <c r="N23" s="84">
        <f t="shared" si="4"/>
        <v>3606980.61</v>
      </c>
      <c r="O23" s="86">
        <f t="shared" si="4"/>
        <v>0</v>
      </c>
      <c r="P23" s="56" t="s">
        <v>140</v>
      </c>
      <c r="Q23" s="15" t="s">
        <v>51</v>
      </c>
      <c r="R23" s="84">
        <f>R15-R19</f>
        <v>4589633.1500000004</v>
      </c>
      <c r="S23" s="85"/>
      <c r="T23" s="84">
        <f>T15-T19</f>
        <v>4589633.1500000004</v>
      </c>
      <c r="U23" s="85"/>
      <c r="V23" s="84">
        <f t="shared" ref="V23:AD23" si="5">V15-V19</f>
        <v>0</v>
      </c>
      <c r="W23" s="84">
        <f t="shared" si="5"/>
        <v>0</v>
      </c>
      <c r="X23" s="84">
        <f t="shared" si="5"/>
        <v>0</v>
      </c>
      <c r="Y23" s="84">
        <f t="shared" si="5"/>
        <v>0</v>
      </c>
      <c r="Z23" s="84">
        <f t="shared" si="5"/>
        <v>0</v>
      </c>
      <c r="AA23" s="84">
        <f t="shared" si="5"/>
        <v>1505120</v>
      </c>
      <c r="AB23" s="84">
        <f t="shared" si="5"/>
        <v>0</v>
      </c>
      <c r="AC23" s="84">
        <f t="shared" si="5"/>
        <v>3084513.15</v>
      </c>
      <c r="AD23" s="86">
        <f t="shared" si="5"/>
        <v>0</v>
      </c>
    </row>
    <row r="24" spans="1:30" s="16" customFormat="1" ht="33.75">
      <c r="A24" s="20" t="s">
        <v>144</v>
      </c>
      <c r="B24" s="19" t="s">
        <v>141</v>
      </c>
      <c r="C24" s="84">
        <f>C16-C20</f>
        <v>3066134.61</v>
      </c>
      <c r="D24" s="85"/>
      <c r="E24" s="84">
        <f>E16-E20</f>
        <v>3066134.61</v>
      </c>
      <c r="F24" s="85"/>
      <c r="G24" s="84">
        <f t="shared" ref="G24:O24" si="6">G16-G20</f>
        <v>0</v>
      </c>
      <c r="H24" s="84">
        <f t="shared" si="6"/>
        <v>0</v>
      </c>
      <c r="I24" s="84">
        <f t="shared" si="6"/>
        <v>0</v>
      </c>
      <c r="J24" s="84">
        <f t="shared" si="6"/>
        <v>0</v>
      </c>
      <c r="K24" s="84">
        <f t="shared" si="6"/>
        <v>0</v>
      </c>
      <c r="L24" s="84">
        <f t="shared" si="6"/>
        <v>343207.59</v>
      </c>
      <c r="M24" s="84">
        <f t="shared" si="6"/>
        <v>0</v>
      </c>
      <c r="N24" s="84">
        <f t="shared" si="6"/>
        <v>2722927.02</v>
      </c>
      <c r="O24" s="86">
        <f t="shared" si="6"/>
        <v>0</v>
      </c>
      <c r="P24" s="57" t="s">
        <v>144</v>
      </c>
      <c r="Q24" s="19" t="s">
        <v>141</v>
      </c>
      <c r="R24" s="84">
        <f>R16-R20</f>
        <v>3544137.82</v>
      </c>
      <c r="S24" s="85"/>
      <c r="T24" s="84">
        <f>T16-T20</f>
        <v>3544137.82</v>
      </c>
      <c r="U24" s="85"/>
      <c r="V24" s="84">
        <f t="shared" ref="V24:AD24" si="7">V16-V20</f>
        <v>0</v>
      </c>
      <c r="W24" s="84">
        <f t="shared" si="7"/>
        <v>0</v>
      </c>
      <c r="X24" s="84">
        <f t="shared" si="7"/>
        <v>0</v>
      </c>
      <c r="Y24" s="84">
        <f t="shared" si="7"/>
        <v>0</v>
      </c>
      <c r="Z24" s="84">
        <f t="shared" si="7"/>
        <v>0</v>
      </c>
      <c r="AA24" s="84">
        <f t="shared" si="7"/>
        <v>1000000</v>
      </c>
      <c r="AB24" s="84">
        <f t="shared" si="7"/>
        <v>0</v>
      </c>
      <c r="AC24" s="84">
        <f t="shared" si="7"/>
        <v>2544137.8199999998</v>
      </c>
      <c r="AD24" s="86">
        <f t="shared" si="7"/>
        <v>0</v>
      </c>
    </row>
    <row r="25" spans="1:30" s="16" customFormat="1" ht="22.5">
      <c r="A25" s="20" t="s">
        <v>145</v>
      </c>
      <c r="B25" s="19" t="s">
        <v>142</v>
      </c>
      <c r="C25" s="84">
        <f>C17-C21</f>
        <v>1163999.81</v>
      </c>
      <c r="D25" s="85"/>
      <c r="E25" s="84">
        <f>E17-E21</f>
        <v>1163999.81</v>
      </c>
      <c r="F25" s="85"/>
      <c r="G25" s="84">
        <f t="shared" ref="G25:O25" si="8">G17-G21</f>
        <v>0</v>
      </c>
      <c r="H25" s="84">
        <f t="shared" si="8"/>
        <v>0</v>
      </c>
      <c r="I25" s="84">
        <f t="shared" si="8"/>
        <v>0</v>
      </c>
      <c r="J25" s="84">
        <f t="shared" si="8"/>
        <v>0</v>
      </c>
      <c r="K25" s="84">
        <f t="shared" si="8"/>
        <v>0</v>
      </c>
      <c r="L25" s="84">
        <f t="shared" si="8"/>
        <v>279946.21999999997</v>
      </c>
      <c r="M25" s="84">
        <f t="shared" si="8"/>
        <v>0</v>
      </c>
      <c r="N25" s="84">
        <f t="shared" si="8"/>
        <v>884053.59</v>
      </c>
      <c r="O25" s="86">
        <f t="shared" si="8"/>
        <v>0</v>
      </c>
      <c r="P25" s="57" t="s">
        <v>145</v>
      </c>
      <c r="Q25" s="19" t="s">
        <v>142</v>
      </c>
      <c r="R25" s="84">
        <f>R17-R21</f>
        <v>1045495.33</v>
      </c>
      <c r="S25" s="85"/>
      <c r="T25" s="84">
        <f>T17-T21</f>
        <v>1045495.33</v>
      </c>
      <c r="U25" s="85"/>
      <c r="V25" s="84">
        <f t="shared" ref="V25:AD25" si="9">V17-V21</f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  <c r="Z25" s="84">
        <f t="shared" si="9"/>
        <v>0</v>
      </c>
      <c r="AA25" s="84">
        <f t="shared" si="9"/>
        <v>505120</v>
      </c>
      <c r="AB25" s="84">
        <f t="shared" si="9"/>
        <v>0</v>
      </c>
      <c r="AC25" s="84">
        <f t="shared" si="9"/>
        <v>540375.32999999996</v>
      </c>
      <c r="AD25" s="86">
        <f t="shared" si="9"/>
        <v>0</v>
      </c>
    </row>
    <row r="26" spans="1:30" s="16" customFormat="1" ht="22.5">
      <c r="A26" s="21" t="s">
        <v>146</v>
      </c>
      <c r="B26" s="15" t="s">
        <v>143</v>
      </c>
      <c r="C26" s="84">
        <f>C18-C22</f>
        <v>0</v>
      </c>
      <c r="D26" s="85"/>
      <c r="E26" s="84">
        <f>E18-E22</f>
        <v>0</v>
      </c>
      <c r="F26" s="85"/>
      <c r="G26" s="84">
        <f t="shared" ref="G26:O26" si="10">G18-G22</f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>
        <f t="shared" si="10"/>
        <v>0</v>
      </c>
      <c r="M26" s="84">
        <f t="shared" si="10"/>
        <v>0</v>
      </c>
      <c r="N26" s="84">
        <f t="shared" si="10"/>
        <v>0</v>
      </c>
      <c r="O26" s="86">
        <f t="shared" si="10"/>
        <v>0</v>
      </c>
      <c r="P26" s="58" t="s">
        <v>146</v>
      </c>
      <c r="Q26" s="15" t="s">
        <v>143</v>
      </c>
      <c r="R26" s="84">
        <f>R18-R22</f>
        <v>0</v>
      </c>
      <c r="S26" s="85"/>
      <c r="T26" s="84">
        <f>T18-T22</f>
        <v>0</v>
      </c>
      <c r="U26" s="85"/>
      <c r="V26" s="84">
        <f t="shared" ref="V26:AD26" si="11">V18-V22</f>
        <v>0</v>
      </c>
      <c r="W26" s="84">
        <f t="shared" si="11"/>
        <v>0</v>
      </c>
      <c r="X26" s="84">
        <f t="shared" si="11"/>
        <v>0</v>
      </c>
      <c r="Y26" s="84">
        <f t="shared" si="11"/>
        <v>0</v>
      </c>
      <c r="Z26" s="84">
        <f t="shared" si="11"/>
        <v>0</v>
      </c>
      <c r="AA26" s="84">
        <f t="shared" si="11"/>
        <v>0</v>
      </c>
      <c r="AB26" s="84">
        <f t="shared" si="11"/>
        <v>0</v>
      </c>
      <c r="AC26" s="84">
        <f t="shared" si="11"/>
        <v>0</v>
      </c>
      <c r="AD26" s="86">
        <f t="shared" si="11"/>
        <v>0</v>
      </c>
    </row>
    <row r="27" spans="1:30" ht="22.5">
      <c r="A27" s="17" t="s">
        <v>8</v>
      </c>
      <c r="B27" s="15" t="s">
        <v>52</v>
      </c>
      <c r="C27" s="84">
        <f>SUM(C28:C29)</f>
        <v>0</v>
      </c>
      <c r="D27" s="85"/>
      <c r="E27" s="84">
        <f>SUM(E28:E29)</f>
        <v>0</v>
      </c>
      <c r="F27" s="85"/>
      <c r="G27" s="84">
        <f t="shared" ref="G27:O27" si="12">SUM(G28:G29)</f>
        <v>0</v>
      </c>
      <c r="H27" s="84">
        <f t="shared" si="12"/>
        <v>0</v>
      </c>
      <c r="I27" s="84">
        <f t="shared" si="12"/>
        <v>0</v>
      </c>
      <c r="J27" s="84">
        <f t="shared" si="12"/>
        <v>0</v>
      </c>
      <c r="K27" s="84">
        <f t="shared" si="12"/>
        <v>0</v>
      </c>
      <c r="L27" s="84">
        <f t="shared" si="12"/>
        <v>0</v>
      </c>
      <c r="M27" s="84">
        <f t="shared" si="12"/>
        <v>0</v>
      </c>
      <c r="N27" s="84">
        <f t="shared" si="12"/>
        <v>0</v>
      </c>
      <c r="O27" s="86">
        <f t="shared" si="12"/>
        <v>0</v>
      </c>
      <c r="P27" s="59" t="s">
        <v>8</v>
      </c>
      <c r="Q27" s="15" t="s">
        <v>52</v>
      </c>
      <c r="R27" s="84">
        <f>SUM(R28:R29)</f>
        <v>0</v>
      </c>
      <c r="S27" s="85"/>
      <c r="T27" s="84">
        <f>SUM(T28:T29)</f>
        <v>0</v>
      </c>
      <c r="U27" s="85"/>
      <c r="V27" s="84">
        <f t="shared" ref="V27:AD27" si="13">SUM(V28:V29)</f>
        <v>0</v>
      </c>
      <c r="W27" s="84">
        <f t="shared" si="13"/>
        <v>0</v>
      </c>
      <c r="X27" s="84">
        <f t="shared" si="13"/>
        <v>0</v>
      </c>
      <c r="Y27" s="84">
        <f t="shared" si="13"/>
        <v>0</v>
      </c>
      <c r="Z27" s="84">
        <f t="shared" si="13"/>
        <v>0</v>
      </c>
      <c r="AA27" s="84">
        <f t="shared" si="13"/>
        <v>0</v>
      </c>
      <c r="AB27" s="84">
        <f t="shared" si="13"/>
        <v>0</v>
      </c>
      <c r="AC27" s="84">
        <f t="shared" si="13"/>
        <v>0</v>
      </c>
      <c r="AD27" s="86">
        <f t="shared" si="13"/>
        <v>0</v>
      </c>
    </row>
    <row r="28" spans="1:30" s="16" customFormat="1" ht="22.5">
      <c r="A28" s="20" t="s">
        <v>149</v>
      </c>
      <c r="B28" s="19" t="s">
        <v>147</v>
      </c>
      <c r="C28" s="84">
        <f>E28+O28-D28</f>
        <v>0</v>
      </c>
      <c r="D28" s="85"/>
      <c r="E28" s="84">
        <f>G28+H28+I28+L28+N28+J28+K28+M28-F28</f>
        <v>0</v>
      </c>
      <c r="F28" s="85"/>
      <c r="G28" s="87"/>
      <c r="H28" s="87"/>
      <c r="I28" s="87"/>
      <c r="J28" s="87"/>
      <c r="K28" s="87"/>
      <c r="L28" s="87"/>
      <c r="M28" s="87"/>
      <c r="N28" s="87"/>
      <c r="O28" s="88"/>
      <c r="P28" s="57" t="s">
        <v>149</v>
      </c>
      <c r="Q28" s="19" t="s">
        <v>147</v>
      </c>
      <c r="R28" s="84">
        <f>T28+AD28-S28</f>
        <v>0</v>
      </c>
      <c r="S28" s="85"/>
      <c r="T28" s="84">
        <f>V28+W28+X28+AA28+AC28+Y28+Z28+AB28-U28</f>
        <v>0</v>
      </c>
      <c r="U28" s="85"/>
      <c r="V28" s="87"/>
      <c r="W28" s="87"/>
      <c r="X28" s="87"/>
      <c r="Y28" s="87"/>
      <c r="Z28" s="87"/>
      <c r="AA28" s="87"/>
      <c r="AB28" s="87"/>
      <c r="AC28" s="87"/>
      <c r="AD28" s="88"/>
    </row>
    <row r="29" spans="1:30" s="16" customFormat="1" ht="19.5" customHeight="1">
      <c r="A29" s="20" t="s">
        <v>150</v>
      </c>
      <c r="B29" s="19" t="s">
        <v>148</v>
      </c>
      <c r="C29" s="84">
        <f>E29+O29-D29</f>
        <v>0</v>
      </c>
      <c r="D29" s="85"/>
      <c r="E29" s="84">
        <f>G29+H29+I29+L29+N29+J29+K29+M29-F29</f>
        <v>0</v>
      </c>
      <c r="F29" s="85"/>
      <c r="G29" s="87"/>
      <c r="H29" s="87"/>
      <c r="I29" s="87"/>
      <c r="J29" s="87"/>
      <c r="K29" s="87"/>
      <c r="L29" s="87"/>
      <c r="M29" s="87"/>
      <c r="N29" s="87"/>
      <c r="O29" s="88"/>
      <c r="P29" s="57" t="s">
        <v>150</v>
      </c>
      <c r="Q29" s="19" t="s">
        <v>148</v>
      </c>
      <c r="R29" s="84">
        <f>T29+AD29-S29</f>
        <v>0</v>
      </c>
      <c r="S29" s="85"/>
      <c r="T29" s="84">
        <f>V29+W29+X29+AA29+AC29+Y29+Z29+AB29-U29</f>
        <v>0</v>
      </c>
      <c r="U29" s="85"/>
      <c r="V29" s="87"/>
      <c r="W29" s="87"/>
      <c r="X29" s="87"/>
      <c r="Y29" s="87"/>
      <c r="Z29" s="87"/>
      <c r="AA29" s="87"/>
      <c r="AB29" s="87"/>
      <c r="AC29" s="87"/>
      <c r="AD29" s="88"/>
    </row>
    <row r="30" spans="1:30" ht="19.5" customHeight="1">
      <c r="A30" s="14" t="s">
        <v>36</v>
      </c>
      <c r="B30" s="15" t="s">
        <v>53</v>
      </c>
      <c r="C30" s="84">
        <f>SUM(C31:C32)</f>
        <v>0</v>
      </c>
      <c r="D30" s="85"/>
      <c r="E30" s="84">
        <f>SUM(E31:E32)</f>
        <v>0</v>
      </c>
      <c r="F30" s="85"/>
      <c r="G30" s="84">
        <f t="shared" ref="G30:O30" si="14">SUM(G31:G32)</f>
        <v>0</v>
      </c>
      <c r="H30" s="84">
        <f t="shared" si="14"/>
        <v>0</v>
      </c>
      <c r="I30" s="84">
        <f t="shared" si="14"/>
        <v>0</v>
      </c>
      <c r="J30" s="84">
        <f t="shared" si="14"/>
        <v>0</v>
      </c>
      <c r="K30" s="84">
        <f t="shared" si="14"/>
        <v>0</v>
      </c>
      <c r="L30" s="84">
        <f t="shared" si="14"/>
        <v>0</v>
      </c>
      <c r="M30" s="84">
        <f t="shared" si="14"/>
        <v>0</v>
      </c>
      <c r="N30" s="84">
        <f t="shared" si="14"/>
        <v>0</v>
      </c>
      <c r="O30" s="86">
        <f t="shared" si="14"/>
        <v>0</v>
      </c>
      <c r="P30" s="56" t="s">
        <v>36</v>
      </c>
      <c r="Q30" s="15" t="s">
        <v>53</v>
      </c>
      <c r="R30" s="84">
        <f>SUM(R31:R32)</f>
        <v>0</v>
      </c>
      <c r="S30" s="85"/>
      <c r="T30" s="84">
        <f>SUM(T31:T32)</f>
        <v>0</v>
      </c>
      <c r="U30" s="85"/>
      <c r="V30" s="84">
        <f t="shared" ref="V30:AD30" si="15">SUM(V31:V32)</f>
        <v>0</v>
      </c>
      <c r="W30" s="84">
        <f t="shared" si="15"/>
        <v>0</v>
      </c>
      <c r="X30" s="84">
        <f t="shared" si="15"/>
        <v>0</v>
      </c>
      <c r="Y30" s="84">
        <f t="shared" si="15"/>
        <v>0</v>
      </c>
      <c r="Z30" s="84">
        <f t="shared" si="15"/>
        <v>0</v>
      </c>
      <c r="AA30" s="84">
        <f t="shared" si="15"/>
        <v>0</v>
      </c>
      <c r="AB30" s="84">
        <f t="shared" si="15"/>
        <v>0</v>
      </c>
      <c r="AC30" s="84">
        <f t="shared" si="15"/>
        <v>0</v>
      </c>
      <c r="AD30" s="86">
        <f t="shared" si="15"/>
        <v>0</v>
      </c>
    </row>
    <row r="31" spans="1:30" s="16" customFormat="1" ht="21.75" customHeight="1">
      <c r="A31" s="20" t="s">
        <v>153</v>
      </c>
      <c r="B31" s="19" t="s">
        <v>151</v>
      </c>
      <c r="C31" s="84">
        <f>E31+O31-D31</f>
        <v>0</v>
      </c>
      <c r="D31" s="85"/>
      <c r="E31" s="84">
        <f>G31+H31+I31+L31+N31+J31+K31+M31-F31</f>
        <v>0</v>
      </c>
      <c r="F31" s="85"/>
      <c r="G31" s="87"/>
      <c r="H31" s="87"/>
      <c r="I31" s="87"/>
      <c r="J31" s="87"/>
      <c r="K31" s="87"/>
      <c r="L31" s="87"/>
      <c r="M31" s="87"/>
      <c r="N31" s="87"/>
      <c r="O31" s="88"/>
      <c r="P31" s="57" t="s">
        <v>153</v>
      </c>
      <c r="Q31" s="19" t="s">
        <v>151</v>
      </c>
      <c r="R31" s="84">
        <f>T31+AD31-S31</f>
        <v>0</v>
      </c>
      <c r="S31" s="85"/>
      <c r="T31" s="84">
        <f>V31+W31+X31+AA31+AC31+Y31+Z31+AB31-U31</f>
        <v>0</v>
      </c>
      <c r="U31" s="85"/>
      <c r="V31" s="87"/>
      <c r="W31" s="87"/>
      <c r="X31" s="87"/>
      <c r="Y31" s="87"/>
      <c r="Z31" s="87"/>
      <c r="AA31" s="87"/>
      <c r="AB31" s="87"/>
      <c r="AC31" s="87"/>
      <c r="AD31" s="88"/>
    </row>
    <row r="32" spans="1:30" s="16" customFormat="1" ht="18.75" customHeight="1">
      <c r="A32" s="20" t="s">
        <v>154</v>
      </c>
      <c r="B32" s="19" t="s">
        <v>152</v>
      </c>
      <c r="C32" s="84">
        <f>E32+O32-D32</f>
        <v>0</v>
      </c>
      <c r="D32" s="85"/>
      <c r="E32" s="84">
        <f>G32+H32+I32+L32+N32+J32+K32+M32-F32</f>
        <v>0</v>
      </c>
      <c r="F32" s="85"/>
      <c r="G32" s="87"/>
      <c r="H32" s="87"/>
      <c r="I32" s="87"/>
      <c r="J32" s="87"/>
      <c r="K32" s="87"/>
      <c r="L32" s="87"/>
      <c r="M32" s="87"/>
      <c r="N32" s="87"/>
      <c r="O32" s="88"/>
      <c r="P32" s="57" t="s">
        <v>154</v>
      </c>
      <c r="Q32" s="19" t="s">
        <v>152</v>
      </c>
      <c r="R32" s="84">
        <f>T32+AD32-S32</f>
        <v>0</v>
      </c>
      <c r="S32" s="85"/>
      <c r="T32" s="84">
        <f>V32+W32+X32+AA32+AC32+Y32+Z32+AB32-U32</f>
        <v>0</v>
      </c>
      <c r="U32" s="85"/>
      <c r="V32" s="87"/>
      <c r="W32" s="87"/>
      <c r="X32" s="87"/>
      <c r="Y32" s="87"/>
      <c r="Z32" s="87"/>
      <c r="AA32" s="87"/>
      <c r="AB32" s="87"/>
      <c r="AC32" s="87"/>
      <c r="AD32" s="88"/>
    </row>
    <row r="33" spans="1:30" s="16" customFormat="1" ht="22.5">
      <c r="A33" s="17" t="s">
        <v>9</v>
      </c>
      <c r="B33" s="15" t="s">
        <v>54</v>
      </c>
      <c r="C33" s="84">
        <f>C27-C30</f>
        <v>0</v>
      </c>
      <c r="D33" s="85"/>
      <c r="E33" s="84">
        <f>E27-E30</f>
        <v>0</v>
      </c>
      <c r="F33" s="85"/>
      <c r="G33" s="84">
        <f t="shared" ref="G33:O33" si="16">G27-G30</f>
        <v>0</v>
      </c>
      <c r="H33" s="84">
        <f t="shared" si="16"/>
        <v>0</v>
      </c>
      <c r="I33" s="84">
        <f t="shared" si="16"/>
        <v>0</v>
      </c>
      <c r="J33" s="84">
        <f t="shared" si="16"/>
        <v>0</v>
      </c>
      <c r="K33" s="84">
        <f t="shared" si="16"/>
        <v>0</v>
      </c>
      <c r="L33" s="84">
        <f t="shared" si="16"/>
        <v>0</v>
      </c>
      <c r="M33" s="84">
        <f t="shared" si="16"/>
        <v>0</v>
      </c>
      <c r="N33" s="84">
        <f t="shared" si="16"/>
        <v>0</v>
      </c>
      <c r="O33" s="86">
        <f t="shared" si="16"/>
        <v>0</v>
      </c>
      <c r="P33" s="59" t="s">
        <v>9</v>
      </c>
      <c r="Q33" s="15" t="s">
        <v>54</v>
      </c>
      <c r="R33" s="84">
        <f>R27-R30</f>
        <v>0</v>
      </c>
      <c r="S33" s="85"/>
      <c r="T33" s="84">
        <f>T27-T30</f>
        <v>0</v>
      </c>
      <c r="U33" s="85"/>
      <c r="V33" s="84">
        <f t="shared" ref="V33:AD33" si="17">V27-V30</f>
        <v>0</v>
      </c>
      <c r="W33" s="84">
        <f t="shared" si="17"/>
        <v>0</v>
      </c>
      <c r="X33" s="84">
        <f t="shared" si="17"/>
        <v>0</v>
      </c>
      <c r="Y33" s="84">
        <f t="shared" si="17"/>
        <v>0</v>
      </c>
      <c r="Z33" s="84">
        <f t="shared" si="17"/>
        <v>0</v>
      </c>
      <c r="AA33" s="84">
        <f t="shared" si="17"/>
        <v>0</v>
      </c>
      <c r="AB33" s="84">
        <f t="shared" si="17"/>
        <v>0</v>
      </c>
      <c r="AC33" s="84">
        <f t="shared" si="17"/>
        <v>0</v>
      </c>
      <c r="AD33" s="86">
        <f t="shared" si="17"/>
        <v>0</v>
      </c>
    </row>
    <row r="34" spans="1:30" s="16" customFormat="1" ht="33.75">
      <c r="A34" s="20" t="s">
        <v>157</v>
      </c>
      <c r="B34" s="19" t="s">
        <v>155</v>
      </c>
      <c r="C34" s="84">
        <f>C28-C31</f>
        <v>0</v>
      </c>
      <c r="D34" s="85"/>
      <c r="E34" s="84">
        <f>E28-E31</f>
        <v>0</v>
      </c>
      <c r="F34" s="85"/>
      <c r="G34" s="84">
        <f t="shared" ref="G34:O34" si="18">G28-G31</f>
        <v>0</v>
      </c>
      <c r="H34" s="84">
        <f t="shared" si="18"/>
        <v>0</v>
      </c>
      <c r="I34" s="84">
        <f t="shared" si="18"/>
        <v>0</v>
      </c>
      <c r="J34" s="84">
        <f t="shared" si="18"/>
        <v>0</v>
      </c>
      <c r="K34" s="84">
        <f t="shared" si="18"/>
        <v>0</v>
      </c>
      <c r="L34" s="84">
        <f t="shared" si="18"/>
        <v>0</v>
      </c>
      <c r="M34" s="84">
        <f t="shared" si="18"/>
        <v>0</v>
      </c>
      <c r="N34" s="84">
        <f t="shared" si="18"/>
        <v>0</v>
      </c>
      <c r="O34" s="86">
        <f t="shared" si="18"/>
        <v>0</v>
      </c>
      <c r="P34" s="57" t="s">
        <v>157</v>
      </c>
      <c r="Q34" s="19" t="s">
        <v>155</v>
      </c>
      <c r="R34" s="84">
        <f>R28-R31</f>
        <v>0</v>
      </c>
      <c r="S34" s="85"/>
      <c r="T34" s="84">
        <f>T28-T31</f>
        <v>0</v>
      </c>
      <c r="U34" s="85"/>
      <c r="V34" s="84">
        <f t="shared" ref="V34:AD34" si="19">V28-V31</f>
        <v>0</v>
      </c>
      <c r="W34" s="84">
        <f t="shared" si="19"/>
        <v>0</v>
      </c>
      <c r="X34" s="84">
        <f t="shared" si="19"/>
        <v>0</v>
      </c>
      <c r="Y34" s="84">
        <f t="shared" si="19"/>
        <v>0</v>
      </c>
      <c r="Z34" s="84">
        <f t="shared" si="19"/>
        <v>0</v>
      </c>
      <c r="AA34" s="84">
        <f t="shared" si="19"/>
        <v>0</v>
      </c>
      <c r="AB34" s="84">
        <f t="shared" si="19"/>
        <v>0</v>
      </c>
      <c r="AC34" s="84">
        <f t="shared" si="19"/>
        <v>0</v>
      </c>
      <c r="AD34" s="86">
        <f t="shared" si="19"/>
        <v>0</v>
      </c>
    </row>
    <row r="35" spans="1:30" s="16" customFormat="1" ht="22.5">
      <c r="A35" s="20" t="s">
        <v>158</v>
      </c>
      <c r="B35" s="19" t="s">
        <v>156</v>
      </c>
      <c r="C35" s="84">
        <f>C29-C32</f>
        <v>0</v>
      </c>
      <c r="D35" s="85"/>
      <c r="E35" s="84">
        <f>E29-E32</f>
        <v>0</v>
      </c>
      <c r="F35" s="85"/>
      <c r="G35" s="84">
        <f t="shared" ref="G35:O35" si="20">G29-G32</f>
        <v>0</v>
      </c>
      <c r="H35" s="84">
        <f t="shared" si="20"/>
        <v>0</v>
      </c>
      <c r="I35" s="84">
        <f t="shared" si="20"/>
        <v>0</v>
      </c>
      <c r="J35" s="84">
        <f t="shared" si="20"/>
        <v>0</v>
      </c>
      <c r="K35" s="84">
        <f t="shared" si="20"/>
        <v>0</v>
      </c>
      <c r="L35" s="84">
        <f t="shared" si="20"/>
        <v>0</v>
      </c>
      <c r="M35" s="84">
        <f t="shared" si="20"/>
        <v>0</v>
      </c>
      <c r="N35" s="84">
        <f t="shared" si="20"/>
        <v>0</v>
      </c>
      <c r="O35" s="86">
        <f t="shared" si="20"/>
        <v>0</v>
      </c>
      <c r="P35" s="57" t="s">
        <v>158</v>
      </c>
      <c r="Q35" s="19" t="s">
        <v>156</v>
      </c>
      <c r="R35" s="84">
        <f>R29-R32</f>
        <v>0</v>
      </c>
      <c r="S35" s="85"/>
      <c r="T35" s="84">
        <f>T29-T32</f>
        <v>0</v>
      </c>
      <c r="U35" s="85"/>
      <c r="V35" s="84">
        <f t="shared" ref="V35:AD35" si="21">V29-V32</f>
        <v>0</v>
      </c>
      <c r="W35" s="84">
        <f t="shared" si="21"/>
        <v>0</v>
      </c>
      <c r="X35" s="84">
        <f t="shared" si="21"/>
        <v>0</v>
      </c>
      <c r="Y35" s="84">
        <f t="shared" si="21"/>
        <v>0</v>
      </c>
      <c r="Z35" s="84">
        <f t="shared" si="21"/>
        <v>0</v>
      </c>
      <c r="AA35" s="84">
        <f t="shared" si="21"/>
        <v>0</v>
      </c>
      <c r="AB35" s="84">
        <f t="shared" si="21"/>
        <v>0</v>
      </c>
      <c r="AC35" s="84">
        <f t="shared" si="21"/>
        <v>0</v>
      </c>
      <c r="AD35" s="86">
        <f t="shared" si="21"/>
        <v>0</v>
      </c>
    </row>
    <row r="36" spans="1:30" ht="19.5" customHeight="1">
      <c r="A36" s="14" t="s">
        <v>35</v>
      </c>
      <c r="B36" s="15" t="s">
        <v>55</v>
      </c>
      <c r="C36" s="84">
        <f>E36+O36-D36</f>
        <v>1142584.31</v>
      </c>
      <c r="D36" s="85"/>
      <c r="E36" s="84">
        <f>G36+H36+I36+L36+N36+J36+K36+M36-F36</f>
        <v>1142584.31</v>
      </c>
      <c r="F36" s="85"/>
      <c r="G36" s="87"/>
      <c r="H36" s="87"/>
      <c r="I36" s="87"/>
      <c r="J36" s="87"/>
      <c r="K36" s="87"/>
      <c r="L36" s="87">
        <v>1137584.31</v>
      </c>
      <c r="M36" s="87"/>
      <c r="N36" s="87">
        <v>5000</v>
      </c>
      <c r="O36" s="88"/>
      <c r="P36" s="56" t="s">
        <v>35</v>
      </c>
      <c r="Q36" s="15" t="s">
        <v>55</v>
      </c>
      <c r="R36" s="84">
        <f>T36+AD36-S36</f>
        <v>1142584.31</v>
      </c>
      <c r="S36" s="85"/>
      <c r="T36" s="84">
        <f>V36+W36+X36+AA36+AC36+Y36+Z36+AB36-U36</f>
        <v>1142584.31</v>
      </c>
      <c r="U36" s="85"/>
      <c r="V36" s="87"/>
      <c r="W36" s="87"/>
      <c r="X36" s="87"/>
      <c r="Y36" s="87"/>
      <c r="Z36" s="87"/>
      <c r="AA36" s="87">
        <v>1137584.31</v>
      </c>
      <c r="AB36" s="87"/>
      <c r="AC36" s="87">
        <v>5000</v>
      </c>
      <c r="AD36" s="88"/>
    </row>
    <row r="37" spans="1:30" ht="19.5" customHeight="1" thickBot="1">
      <c r="A37" s="14" t="s">
        <v>10</v>
      </c>
      <c r="B37" s="37" t="s">
        <v>56</v>
      </c>
      <c r="C37" s="91">
        <f>E37+O37-D37</f>
        <v>669408.59</v>
      </c>
      <c r="D37" s="92"/>
      <c r="E37" s="91">
        <f>G37+H37+I37+L37+N37+J37+K37+M37-F37</f>
        <v>669408.59</v>
      </c>
      <c r="F37" s="92"/>
      <c r="G37" s="93"/>
      <c r="H37" s="93"/>
      <c r="I37" s="93"/>
      <c r="J37" s="93"/>
      <c r="K37" s="93"/>
      <c r="L37" s="93">
        <v>192134.01</v>
      </c>
      <c r="M37" s="93">
        <v>317000</v>
      </c>
      <c r="N37" s="93">
        <v>160274.57999999999</v>
      </c>
      <c r="O37" s="94"/>
      <c r="P37" s="56" t="s">
        <v>10</v>
      </c>
      <c r="Q37" s="37" t="s">
        <v>56</v>
      </c>
      <c r="R37" s="91">
        <f>T37+AD37-S37</f>
        <v>1012412.91</v>
      </c>
      <c r="S37" s="92"/>
      <c r="T37" s="91">
        <f>V37+W37+X37+AA37+AC37+Y37+Z37+AB37-U37</f>
        <v>1012412.91</v>
      </c>
      <c r="U37" s="92"/>
      <c r="V37" s="93"/>
      <c r="W37" s="93"/>
      <c r="X37" s="93"/>
      <c r="Y37" s="93"/>
      <c r="Z37" s="93"/>
      <c r="AA37" s="93">
        <v>164819.01</v>
      </c>
      <c r="AB37" s="93">
        <v>566900</v>
      </c>
      <c r="AC37" s="93">
        <v>280693.90000000002</v>
      </c>
      <c r="AD37" s="94"/>
    </row>
    <row r="38" spans="1:30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7"/>
    </row>
    <row r="39" spans="1:30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 t="s">
        <v>17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7" t="s">
        <v>48</v>
      </c>
    </row>
    <row r="40" spans="1:30">
      <c r="A40" s="189" t="s">
        <v>0</v>
      </c>
      <c r="B40" s="192" t="s">
        <v>1</v>
      </c>
      <c r="C40" s="191" t="s">
        <v>248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89" t="s">
        <v>0</v>
      </c>
      <c r="Q40" s="192" t="s">
        <v>1</v>
      </c>
      <c r="R40" s="190" t="s">
        <v>126</v>
      </c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</row>
    <row r="41" spans="1:30" ht="135">
      <c r="A41" s="189"/>
      <c r="B41" s="192"/>
      <c r="C41" s="71" t="s">
        <v>122</v>
      </c>
      <c r="D41" s="80" t="s">
        <v>123</v>
      </c>
      <c r="E41" s="9" t="s">
        <v>124</v>
      </c>
      <c r="F41" s="80" t="s">
        <v>125</v>
      </c>
      <c r="G41" s="9" t="s">
        <v>2</v>
      </c>
      <c r="H41" s="9" t="s">
        <v>268</v>
      </c>
      <c r="I41" s="9" t="s">
        <v>3</v>
      </c>
      <c r="J41" s="9" t="s">
        <v>273</v>
      </c>
      <c r="K41" s="9" t="s">
        <v>272</v>
      </c>
      <c r="L41" s="9" t="s">
        <v>4</v>
      </c>
      <c r="M41" s="9" t="s">
        <v>270</v>
      </c>
      <c r="N41" s="9" t="s">
        <v>271</v>
      </c>
      <c r="O41" s="71" t="s">
        <v>5</v>
      </c>
      <c r="P41" s="189"/>
      <c r="Q41" s="192"/>
      <c r="R41" s="71" t="s">
        <v>122</v>
      </c>
      <c r="S41" s="80" t="s">
        <v>123</v>
      </c>
      <c r="T41" s="9" t="s">
        <v>124</v>
      </c>
      <c r="U41" s="80" t="s">
        <v>125</v>
      </c>
      <c r="V41" s="9" t="s">
        <v>2</v>
      </c>
      <c r="W41" s="9" t="s">
        <v>268</v>
      </c>
      <c r="X41" s="9" t="s">
        <v>3</v>
      </c>
      <c r="Y41" s="9" t="s">
        <v>273</v>
      </c>
      <c r="Z41" s="9" t="s">
        <v>272</v>
      </c>
      <c r="AA41" s="9" t="s">
        <v>4</v>
      </c>
      <c r="AB41" s="9" t="s">
        <v>270</v>
      </c>
      <c r="AC41" s="9" t="s">
        <v>271</v>
      </c>
      <c r="AD41" s="71" t="s">
        <v>5</v>
      </c>
    </row>
    <row r="42" spans="1:30" ht="13.5" thickBot="1">
      <c r="A42" s="83">
        <v>1</v>
      </c>
      <c r="B42" s="10">
        <v>2</v>
      </c>
      <c r="C42" s="12">
        <v>3</v>
      </c>
      <c r="D42" s="12">
        <v>4</v>
      </c>
      <c r="E42" s="12">
        <v>5</v>
      </c>
      <c r="F42" s="12">
        <v>6</v>
      </c>
      <c r="G42" s="12">
        <v>7</v>
      </c>
      <c r="H42" s="12">
        <v>8</v>
      </c>
      <c r="I42" s="12">
        <v>9</v>
      </c>
      <c r="J42" s="12">
        <v>10</v>
      </c>
      <c r="K42" s="12">
        <v>11</v>
      </c>
      <c r="L42" s="12">
        <v>12</v>
      </c>
      <c r="M42" s="12">
        <v>13</v>
      </c>
      <c r="N42" s="12">
        <v>14</v>
      </c>
      <c r="O42" s="82">
        <v>15</v>
      </c>
      <c r="P42" s="83">
        <v>1</v>
      </c>
      <c r="Q42" s="10">
        <v>2</v>
      </c>
      <c r="R42" s="12">
        <v>16</v>
      </c>
      <c r="S42" s="12">
        <v>17</v>
      </c>
      <c r="T42" s="12">
        <v>18</v>
      </c>
      <c r="U42" s="12">
        <v>19</v>
      </c>
      <c r="V42" s="12">
        <v>20</v>
      </c>
      <c r="W42" s="12">
        <v>21</v>
      </c>
      <c r="X42" s="12">
        <v>22</v>
      </c>
      <c r="Y42" s="12">
        <v>23</v>
      </c>
      <c r="Z42" s="12">
        <v>24</v>
      </c>
      <c r="AA42" s="12">
        <v>25</v>
      </c>
      <c r="AB42" s="12">
        <v>26</v>
      </c>
      <c r="AC42" s="12">
        <v>27</v>
      </c>
      <c r="AD42" s="82">
        <v>28</v>
      </c>
    </row>
    <row r="43" spans="1:30" s="16" customFormat="1" ht="19.5" customHeight="1">
      <c r="A43" s="39" t="s">
        <v>11</v>
      </c>
      <c r="B43" s="13" t="s">
        <v>57</v>
      </c>
      <c r="C43" s="95">
        <f>SUM(C44:C46)</f>
        <v>17152259.98</v>
      </c>
      <c r="D43" s="96"/>
      <c r="E43" s="95">
        <f>SUM(E44:E46)</f>
        <v>17152259.98</v>
      </c>
      <c r="F43" s="96"/>
      <c r="G43" s="95">
        <f t="shared" ref="G43:O43" si="22">SUM(G44:G46)</f>
        <v>0</v>
      </c>
      <c r="H43" s="95">
        <f t="shared" si="22"/>
        <v>0</v>
      </c>
      <c r="I43" s="95">
        <f t="shared" si="22"/>
        <v>0</v>
      </c>
      <c r="J43" s="95">
        <f t="shared" si="22"/>
        <v>0</v>
      </c>
      <c r="K43" s="95">
        <f t="shared" si="22"/>
        <v>0</v>
      </c>
      <c r="L43" s="95">
        <f t="shared" si="22"/>
        <v>501066.55</v>
      </c>
      <c r="M43" s="95">
        <f t="shared" si="22"/>
        <v>11938463.43</v>
      </c>
      <c r="N43" s="95">
        <f t="shared" si="22"/>
        <v>4712730</v>
      </c>
      <c r="O43" s="106">
        <f t="shared" si="22"/>
        <v>0</v>
      </c>
      <c r="P43" s="60" t="s">
        <v>11</v>
      </c>
      <c r="Q43" s="13" t="s">
        <v>57</v>
      </c>
      <c r="R43" s="95">
        <f>SUM(R44:R46)</f>
        <v>203496525.97</v>
      </c>
      <c r="S43" s="96"/>
      <c r="T43" s="95">
        <f>SUM(T44:T46)</f>
        <v>203496525.97</v>
      </c>
      <c r="U43" s="96"/>
      <c r="V43" s="95">
        <f t="shared" ref="V43:AD43" si="23">SUM(V44:V46)</f>
        <v>0</v>
      </c>
      <c r="W43" s="95">
        <f t="shared" si="23"/>
        <v>0</v>
      </c>
      <c r="X43" s="95">
        <f t="shared" si="23"/>
        <v>0</v>
      </c>
      <c r="Y43" s="95">
        <f t="shared" si="23"/>
        <v>0</v>
      </c>
      <c r="Z43" s="95">
        <f t="shared" si="23"/>
        <v>0</v>
      </c>
      <c r="AA43" s="95">
        <f t="shared" si="23"/>
        <v>0</v>
      </c>
      <c r="AB43" s="95">
        <f t="shared" si="23"/>
        <v>200268795.97</v>
      </c>
      <c r="AC43" s="95">
        <f t="shared" si="23"/>
        <v>3227730</v>
      </c>
      <c r="AD43" s="106">
        <f t="shared" si="23"/>
        <v>0</v>
      </c>
    </row>
    <row r="44" spans="1:30" s="16" customFormat="1" ht="22.5">
      <c r="A44" s="20" t="s">
        <v>159</v>
      </c>
      <c r="B44" s="19" t="s">
        <v>58</v>
      </c>
      <c r="C44" s="84">
        <f>E44+O44-D44</f>
        <v>17152259.98</v>
      </c>
      <c r="D44" s="85"/>
      <c r="E44" s="84">
        <f>G44+H44+I44+L44+N44+J44+K44+M44-F44</f>
        <v>17152259.98</v>
      </c>
      <c r="F44" s="85"/>
      <c r="G44" s="87"/>
      <c r="H44" s="87"/>
      <c r="I44" s="87"/>
      <c r="J44" s="87"/>
      <c r="K44" s="87"/>
      <c r="L44" s="87">
        <v>501066.55</v>
      </c>
      <c r="M44" s="87">
        <v>11938463.43</v>
      </c>
      <c r="N44" s="87">
        <v>4712730</v>
      </c>
      <c r="O44" s="88"/>
      <c r="P44" s="57" t="s">
        <v>159</v>
      </c>
      <c r="Q44" s="19" t="s">
        <v>58</v>
      </c>
      <c r="R44" s="84">
        <f>T44+AD44-S44</f>
        <v>202485858.97</v>
      </c>
      <c r="S44" s="85"/>
      <c r="T44" s="84">
        <f>V44+W44+X44+AA44+AC44+Y44+Z44+AB44-U44</f>
        <v>202485858.97</v>
      </c>
      <c r="U44" s="85"/>
      <c r="V44" s="87"/>
      <c r="W44" s="87"/>
      <c r="X44" s="87"/>
      <c r="Y44" s="87"/>
      <c r="Z44" s="87"/>
      <c r="AA44" s="87"/>
      <c r="AB44" s="87">
        <v>199258128.97</v>
      </c>
      <c r="AC44" s="87">
        <v>3227730</v>
      </c>
      <c r="AD44" s="88"/>
    </row>
    <row r="45" spans="1:30" s="16" customFormat="1" ht="19.5" customHeight="1">
      <c r="A45" s="21" t="s">
        <v>160</v>
      </c>
      <c r="B45" s="15" t="s">
        <v>59</v>
      </c>
      <c r="C45" s="84">
        <f>E45+O45-D45</f>
        <v>0</v>
      </c>
      <c r="D45" s="85"/>
      <c r="E45" s="84">
        <f>G45+H45+I45+L45+N45+J45+K45+M45-F45</f>
        <v>0</v>
      </c>
      <c r="F45" s="85"/>
      <c r="G45" s="89"/>
      <c r="H45" s="89"/>
      <c r="I45" s="89"/>
      <c r="J45" s="89"/>
      <c r="K45" s="89"/>
      <c r="L45" s="89"/>
      <c r="M45" s="89"/>
      <c r="N45" s="89"/>
      <c r="O45" s="90"/>
      <c r="P45" s="58" t="s">
        <v>160</v>
      </c>
      <c r="Q45" s="15" t="s">
        <v>59</v>
      </c>
      <c r="R45" s="84">
        <f>T45+AD45-S45</f>
        <v>1010667</v>
      </c>
      <c r="S45" s="85"/>
      <c r="T45" s="84">
        <f>V45+W45+X45+AA45+AC45+Y45+Z45+AB45-U45</f>
        <v>1010667</v>
      </c>
      <c r="U45" s="85"/>
      <c r="V45" s="89"/>
      <c r="W45" s="89"/>
      <c r="X45" s="89"/>
      <c r="Y45" s="89"/>
      <c r="Z45" s="89"/>
      <c r="AA45" s="89"/>
      <c r="AB45" s="89">
        <v>1010667</v>
      </c>
      <c r="AC45" s="89"/>
      <c r="AD45" s="90"/>
    </row>
    <row r="46" spans="1:30" s="16" customFormat="1" ht="19.5" customHeight="1">
      <c r="A46" s="21" t="s">
        <v>161</v>
      </c>
      <c r="B46" s="15" t="s">
        <v>60</v>
      </c>
      <c r="C46" s="84">
        <f>E46+O46-D46</f>
        <v>0</v>
      </c>
      <c r="D46" s="85"/>
      <c r="E46" s="84">
        <f>G46+H46+I46+L46+N46+J46+K46+M46-F46</f>
        <v>0</v>
      </c>
      <c r="F46" s="85"/>
      <c r="G46" s="89"/>
      <c r="H46" s="89"/>
      <c r="I46" s="89"/>
      <c r="J46" s="89"/>
      <c r="K46" s="89"/>
      <c r="L46" s="89"/>
      <c r="M46" s="89"/>
      <c r="N46" s="89"/>
      <c r="O46" s="90"/>
      <c r="P46" s="58" t="s">
        <v>161</v>
      </c>
      <c r="Q46" s="15" t="s">
        <v>60</v>
      </c>
      <c r="R46" s="84">
        <f>T46+AD46-S46</f>
        <v>0</v>
      </c>
      <c r="S46" s="85"/>
      <c r="T46" s="84">
        <f>V46+W46+X46+AA46+AC46+Y46+Z46+AB46-U46</f>
        <v>0</v>
      </c>
      <c r="U46" s="85"/>
      <c r="V46" s="89"/>
      <c r="W46" s="89"/>
      <c r="X46" s="89"/>
      <c r="Y46" s="89"/>
      <c r="Z46" s="89"/>
      <c r="AA46" s="89"/>
      <c r="AB46" s="89"/>
      <c r="AC46" s="89"/>
      <c r="AD46" s="90"/>
    </row>
    <row r="47" spans="1:30" s="16" customFormat="1" ht="19.5" customHeight="1">
      <c r="A47" s="17" t="s">
        <v>12</v>
      </c>
      <c r="B47" s="15" t="s">
        <v>61</v>
      </c>
      <c r="C47" s="84">
        <f>SUM(C48:C50)</f>
        <v>0</v>
      </c>
      <c r="D47" s="85"/>
      <c r="E47" s="84">
        <f>SUM(E48:E50)</f>
        <v>0</v>
      </c>
      <c r="F47" s="85"/>
      <c r="G47" s="84">
        <f t="shared" ref="G47:O47" si="24">SUM(G48:G50)</f>
        <v>0</v>
      </c>
      <c r="H47" s="84">
        <f t="shared" si="24"/>
        <v>0</v>
      </c>
      <c r="I47" s="84">
        <f t="shared" si="24"/>
        <v>0</v>
      </c>
      <c r="J47" s="84">
        <f t="shared" si="24"/>
        <v>0</v>
      </c>
      <c r="K47" s="84">
        <f t="shared" si="24"/>
        <v>0</v>
      </c>
      <c r="L47" s="84">
        <f t="shared" si="24"/>
        <v>0</v>
      </c>
      <c r="M47" s="84">
        <f t="shared" si="24"/>
        <v>0</v>
      </c>
      <c r="N47" s="84">
        <f t="shared" si="24"/>
        <v>0</v>
      </c>
      <c r="O47" s="86">
        <f t="shared" si="24"/>
        <v>0</v>
      </c>
      <c r="P47" s="59" t="s">
        <v>12</v>
      </c>
      <c r="Q47" s="15" t="s">
        <v>61</v>
      </c>
      <c r="R47" s="84">
        <f>SUM(R48:R50)</f>
        <v>0</v>
      </c>
      <c r="S47" s="85"/>
      <c r="T47" s="84">
        <f>SUM(T48:T50)</f>
        <v>0</v>
      </c>
      <c r="U47" s="85"/>
      <c r="V47" s="84">
        <f t="shared" ref="V47:AD47" si="25">SUM(V48:V50)</f>
        <v>0</v>
      </c>
      <c r="W47" s="84">
        <f t="shared" si="25"/>
        <v>0</v>
      </c>
      <c r="X47" s="84">
        <f t="shared" si="25"/>
        <v>0</v>
      </c>
      <c r="Y47" s="84">
        <f t="shared" si="25"/>
        <v>0</v>
      </c>
      <c r="Z47" s="84">
        <f t="shared" si="25"/>
        <v>0</v>
      </c>
      <c r="AA47" s="84">
        <f t="shared" si="25"/>
        <v>0</v>
      </c>
      <c r="AB47" s="84">
        <f t="shared" si="25"/>
        <v>0</v>
      </c>
      <c r="AC47" s="84">
        <f t="shared" si="25"/>
        <v>0</v>
      </c>
      <c r="AD47" s="86">
        <f t="shared" si="25"/>
        <v>0</v>
      </c>
    </row>
    <row r="48" spans="1:30" ht="24.75" customHeight="1">
      <c r="A48" s="22" t="s">
        <v>162</v>
      </c>
      <c r="B48" s="19" t="s">
        <v>62</v>
      </c>
      <c r="C48" s="84">
        <f>E48+O48-D48</f>
        <v>0</v>
      </c>
      <c r="D48" s="85"/>
      <c r="E48" s="84">
        <f>G48+H48+I48+L48+N48+J48+K48+M48-F48</f>
        <v>0</v>
      </c>
      <c r="F48" s="85"/>
      <c r="G48" s="87"/>
      <c r="H48" s="87"/>
      <c r="I48" s="87"/>
      <c r="J48" s="87"/>
      <c r="K48" s="87"/>
      <c r="L48" s="87"/>
      <c r="M48" s="87"/>
      <c r="N48" s="87"/>
      <c r="O48" s="88"/>
      <c r="P48" s="68" t="s">
        <v>162</v>
      </c>
      <c r="Q48" s="19" t="s">
        <v>62</v>
      </c>
      <c r="R48" s="84">
        <f>T48+AD48-S48</f>
        <v>0</v>
      </c>
      <c r="S48" s="85"/>
      <c r="T48" s="84">
        <f>V48+W48+X48+AA48+AC48+Y48+Z48+AB48-U48</f>
        <v>0</v>
      </c>
      <c r="U48" s="85"/>
      <c r="V48" s="87"/>
      <c r="W48" s="87"/>
      <c r="X48" s="87"/>
      <c r="Y48" s="87"/>
      <c r="Z48" s="87"/>
      <c r="AA48" s="87"/>
      <c r="AB48" s="87"/>
      <c r="AC48" s="87"/>
      <c r="AD48" s="88"/>
    </row>
    <row r="49" spans="1:30" ht="22.5">
      <c r="A49" s="21" t="s">
        <v>163</v>
      </c>
      <c r="B49" s="15" t="s">
        <v>63</v>
      </c>
      <c r="C49" s="84">
        <f>E49+O49-D49</f>
        <v>0</v>
      </c>
      <c r="D49" s="85"/>
      <c r="E49" s="84">
        <f>G49+H49+I49+L49+N49+J49+K49+M49-F49</f>
        <v>0</v>
      </c>
      <c r="F49" s="85"/>
      <c r="G49" s="89"/>
      <c r="H49" s="89"/>
      <c r="I49" s="89"/>
      <c r="J49" s="89"/>
      <c r="K49" s="89"/>
      <c r="L49" s="89"/>
      <c r="M49" s="89"/>
      <c r="N49" s="89"/>
      <c r="O49" s="90"/>
      <c r="P49" s="58" t="s">
        <v>163</v>
      </c>
      <c r="Q49" s="15" t="s">
        <v>63</v>
      </c>
      <c r="R49" s="84">
        <f>T49+AD49-S49</f>
        <v>0</v>
      </c>
      <c r="S49" s="85"/>
      <c r="T49" s="84">
        <f>V49+W49+X49+AA49+AC49+Y49+Z49+AB49-U49</f>
        <v>0</v>
      </c>
      <c r="U49" s="85"/>
      <c r="V49" s="89"/>
      <c r="W49" s="89"/>
      <c r="X49" s="89"/>
      <c r="Y49" s="89"/>
      <c r="Z49" s="89"/>
      <c r="AA49" s="89"/>
      <c r="AB49" s="89"/>
      <c r="AC49" s="89"/>
      <c r="AD49" s="90"/>
    </row>
    <row r="50" spans="1:30" s="16" customFormat="1" ht="19.5" customHeight="1">
      <c r="A50" s="21" t="s">
        <v>164</v>
      </c>
      <c r="B50" s="15" t="s">
        <v>64</v>
      </c>
      <c r="C50" s="97">
        <f>E50+O50-D50</f>
        <v>0</v>
      </c>
      <c r="D50" s="119"/>
      <c r="E50" s="97">
        <f>G50+H50+I50+L50+N50+J50+K50+M50-F50</f>
        <v>0</v>
      </c>
      <c r="F50" s="119"/>
      <c r="G50" s="89"/>
      <c r="H50" s="89"/>
      <c r="I50" s="89"/>
      <c r="J50" s="89"/>
      <c r="K50" s="89"/>
      <c r="L50" s="89"/>
      <c r="M50" s="89"/>
      <c r="N50" s="89"/>
      <c r="O50" s="90"/>
      <c r="P50" s="58" t="s">
        <v>164</v>
      </c>
      <c r="Q50" s="15" t="s">
        <v>64</v>
      </c>
      <c r="R50" s="97">
        <f>T50+AD50-S50</f>
        <v>0</v>
      </c>
      <c r="S50" s="119"/>
      <c r="T50" s="97">
        <f>V50+W50+X50+AA50+AC50+Y50+Z50+AB50-U50</f>
        <v>0</v>
      </c>
      <c r="U50" s="119"/>
      <c r="V50" s="89"/>
      <c r="W50" s="89"/>
      <c r="X50" s="89"/>
      <c r="Y50" s="89"/>
      <c r="Z50" s="89"/>
      <c r="AA50" s="89"/>
      <c r="AB50" s="89"/>
      <c r="AC50" s="89"/>
      <c r="AD50" s="90"/>
    </row>
    <row r="51" spans="1:30" ht="22.5">
      <c r="A51" s="28" t="s">
        <v>165</v>
      </c>
      <c r="B51" s="15" t="s">
        <v>166</v>
      </c>
      <c r="C51" s="97">
        <f>E51+O51-D51</f>
        <v>429689019.68000001</v>
      </c>
      <c r="D51" s="119"/>
      <c r="E51" s="97">
        <f>G51+H51+I51+L51+N51+J51+K51+M51-F51</f>
        <v>429689019.68000001</v>
      </c>
      <c r="F51" s="119"/>
      <c r="G51" s="89"/>
      <c r="H51" s="89"/>
      <c r="I51" s="89"/>
      <c r="J51" s="89"/>
      <c r="K51" s="89"/>
      <c r="L51" s="89">
        <v>149532188.30000001</v>
      </c>
      <c r="M51" s="89">
        <v>168911831.13999999</v>
      </c>
      <c r="N51" s="89">
        <v>111245000.23999999</v>
      </c>
      <c r="O51" s="90"/>
      <c r="P51" s="64" t="s">
        <v>165</v>
      </c>
      <c r="Q51" s="15" t="s">
        <v>166</v>
      </c>
      <c r="R51" s="97">
        <f>T51+AD51-S51</f>
        <v>802355112.12</v>
      </c>
      <c r="S51" s="119"/>
      <c r="T51" s="97">
        <f>V51+W51+X51+AA51+AC51+Y51+Z51+AB51-U51</f>
        <v>802355112.12</v>
      </c>
      <c r="U51" s="119"/>
      <c r="V51" s="89"/>
      <c r="W51" s="89"/>
      <c r="X51" s="89"/>
      <c r="Y51" s="89"/>
      <c r="Z51" s="89"/>
      <c r="AA51" s="89">
        <v>521804578.66000003</v>
      </c>
      <c r="AB51" s="89">
        <v>168650885.5</v>
      </c>
      <c r="AC51" s="89">
        <v>111899647.95999999</v>
      </c>
      <c r="AD51" s="90"/>
    </row>
    <row r="52" spans="1:30" s="16" customFormat="1" ht="22.5">
      <c r="A52" s="17" t="s">
        <v>167</v>
      </c>
      <c r="B52" s="15" t="s">
        <v>65</v>
      </c>
      <c r="C52" s="84">
        <f>E52+O52-D52</f>
        <v>77147641.560000002</v>
      </c>
      <c r="D52" s="85"/>
      <c r="E52" s="97">
        <f>G52+H52+I52+L52+N52+J52+K52+M52-F52</f>
        <v>77147641.560000002</v>
      </c>
      <c r="F52" s="85"/>
      <c r="G52" s="89"/>
      <c r="H52" s="89"/>
      <c r="I52" s="89"/>
      <c r="J52" s="89"/>
      <c r="K52" s="89"/>
      <c r="L52" s="89">
        <v>28501603.879999999</v>
      </c>
      <c r="M52" s="89">
        <v>39439912.469999999</v>
      </c>
      <c r="N52" s="89">
        <v>9206125.2100000009</v>
      </c>
      <c r="O52" s="90"/>
      <c r="P52" s="59" t="s">
        <v>167</v>
      </c>
      <c r="Q52" s="15" t="s">
        <v>65</v>
      </c>
      <c r="R52" s="84">
        <f>T52+AD52-S52</f>
        <v>423455099.51999998</v>
      </c>
      <c r="S52" s="85"/>
      <c r="T52" s="97">
        <f>V52+W52+X52+AA52+AC52+Y52+Z52+AB52-U52</f>
        <v>423455099.51999998</v>
      </c>
      <c r="U52" s="85"/>
      <c r="V52" s="89"/>
      <c r="W52" s="89"/>
      <c r="X52" s="89"/>
      <c r="Y52" s="89"/>
      <c r="Z52" s="89"/>
      <c r="AA52" s="89">
        <v>375363207.98000002</v>
      </c>
      <c r="AB52" s="89">
        <v>42483103.140000001</v>
      </c>
      <c r="AC52" s="89">
        <v>5608788.4000000004</v>
      </c>
      <c r="AD52" s="90"/>
    </row>
    <row r="53" spans="1:30" ht="22.5">
      <c r="A53" s="46" t="s">
        <v>168</v>
      </c>
      <c r="B53" s="19" t="s">
        <v>169</v>
      </c>
      <c r="C53" s="84">
        <f>C51-C52</f>
        <v>352541378.12</v>
      </c>
      <c r="D53" s="85"/>
      <c r="E53" s="84">
        <f>E51-E52</f>
        <v>352541378.12</v>
      </c>
      <c r="F53" s="85"/>
      <c r="G53" s="84">
        <f t="shared" ref="G53:O53" si="26">G51-G52</f>
        <v>0</v>
      </c>
      <c r="H53" s="84">
        <f t="shared" si="26"/>
        <v>0</v>
      </c>
      <c r="I53" s="84">
        <f t="shared" si="26"/>
        <v>0</v>
      </c>
      <c r="J53" s="84">
        <f t="shared" si="26"/>
        <v>0</v>
      </c>
      <c r="K53" s="84">
        <f t="shared" si="26"/>
        <v>0</v>
      </c>
      <c r="L53" s="84">
        <f t="shared" si="26"/>
        <v>121030584.42</v>
      </c>
      <c r="M53" s="84">
        <f t="shared" si="26"/>
        <v>129471918.67</v>
      </c>
      <c r="N53" s="84">
        <f t="shared" si="26"/>
        <v>102038875.03</v>
      </c>
      <c r="O53" s="86">
        <f t="shared" si="26"/>
        <v>0</v>
      </c>
      <c r="P53" s="61" t="s">
        <v>168</v>
      </c>
      <c r="Q53" s="19" t="s">
        <v>169</v>
      </c>
      <c r="R53" s="84">
        <f>R51-R52</f>
        <v>378900012.60000002</v>
      </c>
      <c r="S53" s="85"/>
      <c r="T53" s="84">
        <f>T51-T52</f>
        <v>378900012.60000002</v>
      </c>
      <c r="U53" s="85"/>
      <c r="V53" s="84">
        <f t="shared" ref="V53:AD53" si="27">V51-V52</f>
        <v>0</v>
      </c>
      <c r="W53" s="84">
        <f t="shared" si="27"/>
        <v>0</v>
      </c>
      <c r="X53" s="84">
        <f t="shared" si="27"/>
        <v>0</v>
      </c>
      <c r="Y53" s="84">
        <f t="shared" si="27"/>
        <v>0</v>
      </c>
      <c r="Z53" s="84">
        <f t="shared" si="27"/>
        <v>0</v>
      </c>
      <c r="AA53" s="84">
        <f t="shared" si="27"/>
        <v>146441370.68000001</v>
      </c>
      <c r="AB53" s="84">
        <f t="shared" si="27"/>
        <v>126167782.36</v>
      </c>
      <c r="AC53" s="84">
        <f t="shared" si="27"/>
        <v>106290859.56</v>
      </c>
      <c r="AD53" s="86">
        <f t="shared" si="27"/>
        <v>0</v>
      </c>
    </row>
    <row r="54" spans="1:30" ht="22.5">
      <c r="A54" s="28" t="s">
        <v>171</v>
      </c>
      <c r="B54" s="15" t="s">
        <v>170</v>
      </c>
      <c r="C54" s="84">
        <f>E54+O54-D54</f>
        <v>0</v>
      </c>
      <c r="D54" s="85"/>
      <c r="E54" s="97">
        <f>G54+H54+I54+L54+N54+J54+K54+M54-F54</f>
        <v>0</v>
      </c>
      <c r="F54" s="85"/>
      <c r="G54" s="89"/>
      <c r="H54" s="89"/>
      <c r="I54" s="89"/>
      <c r="J54" s="89"/>
      <c r="K54" s="89"/>
      <c r="L54" s="89"/>
      <c r="M54" s="89"/>
      <c r="N54" s="89"/>
      <c r="O54" s="90"/>
      <c r="P54" s="64" t="s">
        <v>171</v>
      </c>
      <c r="Q54" s="15" t="s">
        <v>170</v>
      </c>
      <c r="R54" s="84">
        <f>T54+AD54-S54</f>
        <v>0</v>
      </c>
      <c r="S54" s="85"/>
      <c r="T54" s="97">
        <f>V54+W54+X54+AA54+AC54+Y54+Z54+AB54-U54</f>
        <v>0</v>
      </c>
      <c r="U54" s="85"/>
      <c r="V54" s="89"/>
      <c r="W54" s="89"/>
      <c r="X54" s="89"/>
      <c r="Y54" s="89"/>
      <c r="Z54" s="89"/>
      <c r="AA54" s="89"/>
      <c r="AB54" s="89"/>
      <c r="AC54" s="89"/>
      <c r="AD54" s="90"/>
    </row>
    <row r="55" spans="1:30" ht="33.75">
      <c r="A55" s="24" t="s">
        <v>172</v>
      </c>
      <c r="B55" s="38" t="s">
        <v>66</v>
      </c>
      <c r="C55" s="98">
        <f>C23+C33+C36+C37+C43+C47+C53+C54</f>
        <v>375735765.42000002</v>
      </c>
      <c r="D55" s="85"/>
      <c r="E55" s="98">
        <f>E23+E33+E36+E37+E43+E47+E53+E54</f>
        <v>375735765.42000002</v>
      </c>
      <c r="F55" s="85"/>
      <c r="G55" s="98">
        <f t="shared" ref="G55:O55" si="28">G23+G33+G36+G37+G43+G47+G53+G54</f>
        <v>0</v>
      </c>
      <c r="H55" s="98">
        <f t="shared" si="28"/>
        <v>0</v>
      </c>
      <c r="I55" s="98">
        <f t="shared" si="28"/>
        <v>0</v>
      </c>
      <c r="J55" s="98">
        <f t="shared" si="28"/>
        <v>0</v>
      </c>
      <c r="K55" s="98">
        <f t="shared" si="28"/>
        <v>0</v>
      </c>
      <c r="L55" s="98">
        <f t="shared" si="28"/>
        <v>123484523.09999999</v>
      </c>
      <c r="M55" s="98">
        <f t="shared" si="28"/>
        <v>141727382.09999999</v>
      </c>
      <c r="N55" s="98">
        <f t="shared" si="28"/>
        <v>110523860.22</v>
      </c>
      <c r="O55" s="99">
        <f t="shared" si="28"/>
        <v>0</v>
      </c>
      <c r="P55" s="62" t="s">
        <v>172</v>
      </c>
      <c r="Q55" s="38" t="s">
        <v>66</v>
      </c>
      <c r="R55" s="98">
        <f>R23+R33+R36+R37+R43+R47+R53+R54</f>
        <v>589141168.94000006</v>
      </c>
      <c r="S55" s="85"/>
      <c r="T55" s="98">
        <f>T23+T33+T36+T37+T43+T47+T53+T54</f>
        <v>589141168.94000006</v>
      </c>
      <c r="U55" s="85"/>
      <c r="V55" s="98">
        <f t="shared" ref="V55:AD55" si="29">V23+V33+V36+V37+V43+V47+V53+V54</f>
        <v>0</v>
      </c>
      <c r="W55" s="98">
        <f t="shared" si="29"/>
        <v>0</v>
      </c>
      <c r="X55" s="98">
        <f t="shared" si="29"/>
        <v>0</v>
      </c>
      <c r="Y55" s="98">
        <f t="shared" si="29"/>
        <v>0</v>
      </c>
      <c r="Z55" s="98">
        <f t="shared" si="29"/>
        <v>0</v>
      </c>
      <c r="AA55" s="98">
        <f t="shared" si="29"/>
        <v>149248894</v>
      </c>
      <c r="AB55" s="98">
        <f t="shared" si="29"/>
        <v>327003478.32999998</v>
      </c>
      <c r="AC55" s="98">
        <f t="shared" si="29"/>
        <v>112888796.61</v>
      </c>
      <c r="AD55" s="99">
        <f t="shared" si="29"/>
        <v>0</v>
      </c>
    </row>
    <row r="56" spans="1:30">
      <c r="A56" s="41" t="s">
        <v>18</v>
      </c>
      <c r="B56" s="47"/>
      <c r="C56" s="100"/>
      <c r="D56" s="101"/>
      <c r="E56" s="100"/>
      <c r="F56" s="101"/>
      <c r="G56" s="100"/>
      <c r="H56" s="100"/>
      <c r="I56" s="100"/>
      <c r="J56" s="100"/>
      <c r="K56" s="100"/>
      <c r="L56" s="100"/>
      <c r="M56" s="100"/>
      <c r="N56" s="100"/>
      <c r="O56" s="102"/>
      <c r="P56" s="49" t="s">
        <v>18</v>
      </c>
      <c r="Q56" s="47"/>
      <c r="R56" s="41"/>
      <c r="S56" s="70"/>
      <c r="T56" s="41"/>
      <c r="U56" s="70"/>
      <c r="V56" s="41"/>
      <c r="W56" s="41"/>
      <c r="X56" s="41"/>
      <c r="Y56" s="41"/>
      <c r="Z56" s="41"/>
      <c r="AA56" s="41"/>
      <c r="AB56" s="41"/>
      <c r="AC56" s="41"/>
      <c r="AD56" s="48"/>
    </row>
    <row r="57" spans="1:30" s="16" customFormat="1" ht="19.5" customHeight="1">
      <c r="A57" s="40" t="s">
        <v>19</v>
      </c>
      <c r="B57" s="19" t="s">
        <v>67</v>
      </c>
      <c r="C57" s="84">
        <f>SUM(C58:C65)</f>
        <v>12450.2</v>
      </c>
      <c r="D57" s="85"/>
      <c r="E57" s="84">
        <f>SUM(E58:E65)</f>
        <v>12450.2</v>
      </c>
      <c r="F57" s="85"/>
      <c r="G57" s="84">
        <f t="shared" ref="G57:O57" si="30">SUM(G58:G65)</f>
        <v>0</v>
      </c>
      <c r="H57" s="84">
        <f t="shared" si="30"/>
        <v>0</v>
      </c>
      <c r="I57" s="84">
        <f t="shared" si="30"/>
        <v>0</v>
      </c>
      <c r="J57" s="84">
        <f t="shared" si="30"/>
        <v>0</v>
      </c>
      <c r="K57" s="84">
        <f t="shared" si="30"/>
        <v>0</v>
      </c>
      <c r="L57" s="84">
        <f t="shared" si="30"/>
        <v>12450.2</v>
      </c>
      <c r="M57" s="84">
        <f t="shared" si="30"/>
        <v>0</v>
      </c>
      <c r="N57" s="84">
        <f t="shared" si="30"/>
        <v>0</v>
      </c>
      <c r="O57" s="86">
        <f t="shared" si="30"/>
        <v>0</v>
      </c>
      <c r="P57" s="55" t="s">
        <v>19</v>
      </c>
      <c r="Q57" s="19" t="s">
        <v>67</v>
      </c>
      <c r="R57" s="84">
        <f>SUM(R58:R65)</f>
        <v>344</v>
      </c>
      <c r="S57" s="85"/>
      <c r="T57" s="84">
        <f>SUM(T58:T65)</f>
        <v>344</v>
      </c>
      <c r="U57" s="85"/>
      <c r="V57" s="84">
        <f t="shared" ref="V57:AD57" si="31">SUM(V58:V65)</f>
        <v>0</v>
      </c>
      <c r="W57" s="84">
        <f t="shared" si="31"/>
        <v>0</v>
      </c>
      <c r="X57" s="84">
        <f t="shared" si="31"/>
        <v>0</v>
      </c>
      <c r="Y57" s="84">
        <f t="shared" si="31"/>
        <v>0</v>
      </c>
      <c r="Z57" s="84">
        <f t="shared" si="31"/>
        <v>0</v>
      </c>
      <c r="AA57" s="84">
        <f t="shared" si="31"/>
        <v>344</v>
      </c>
      <c r="AB57" s="84">
        <f t="shared" si="31"/>
        <v>0</v>
      </c>
      <c r="AC57" s="84">
        <f t="shared" si="31"/>
        <v>0</v>
      </c>
      <c r="AD57" s="86">
        <f t="shared" si="31"/>
        <v>0</v>
      </c>
    </row>
    <row r="58" spans="1:30" ht="33.75">
      <c r="A58" s="22" t="s">
        <v>173</v>
      </c>
      <c r="B58" s="19" t="s">
        <v>68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116"/>
      <c r="P58" s="68" t="s">
        <v>173</v>
      </c>
      <c r="Q58" s="19" t="s">
        <v>68</v>
      </c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116"/>
    </row>
    <row r="59" spans="1:30" ht="22.5">
      <c r="A59" s="21" t="s">
        <v>174</v>
      </c>
      <c r="B59" s="15" t="s">
        <v>69</v>
      </c>
      <c r="C59" s="84">
        <f t="shared" ref="C59:C65" si="32">E59+O59-D59</f>
        <v>0</v>
      </c>
      <c r="D59" s="85"/>
      <c r="E59" s="97">
        <f t="shared" ref="E59:E65" si="33">G59+H59+I59+L59+N59+J59+K59+M59-F59</f>
        <v>0</v>
      </c>
      <c r="F59" s="85"/>
      <c r="G59" s="89"/>
      <c r="H59" s="89"/>
      <c r="I59" s="89"/>
      <c r="J59" s="89"/>
      <c r="K59" s="89"/>
      <c r="L59" s="89"/>
      <c r="M59" s="89"/>
      <c r="N59" s="89"/>
      <c r="O59" s="90"/>
      <c r="P59" s="58" t="s">
        <v>174</v>
      </c>
      <c r="Q59" s="15" t="s">
        <v>69</v>
      </c>
      <c r="R59" s="84">
        <f t="shared" ref="R59:R65" si="34">T59+AD59-S59</f>
        <v>0</v>
      </c>
      <c r="S59" s="85"/>
      <c r="T59" s="97">
        <f t="shared" ref="T59:T65" si="35">V59+W59+X59+AA59+AC59+Y59+Z59+AB59-U59</f>
        <v>0</v>
      </c>
      <c r="U59" s="85"/>
      <c r="V59" s="89"/>
      <c r="W59" s="89"/>
      <c r="X59" s="89"/>
      <c r="Y59" s="89"/>
      <c r="Z59" s="89"/>
      <c r="AA59" s="89"/>
      <c r="AB59" s="89"/>
      <c r="AC59" s="89"/>
      <c r="AD59" s="90"/>
    </row>
    <row r="60" spans="1:30" ht="22.5">
      <c r="A60" s="21" t="s">
        <v>175</v>
      </c>
      <c r="B60" s="15" t="s">
        <v>70</v>
      </c>
      <c r="C60" s="84">
        <f t="shared" si="32"/>
        <v>0</v>
      </c>
      <c r="D60" s="85"/>
      <c r="E60" s="97">
        <f t="shared" si="33"/>
        <v>0</v>
      </c>
      <c r="F60" s="85"/>
      <c r="G60" s="89"/>
      <c r="H60" s="89"/>
      <c r="I60" s="89"/>
      <c r="J60" s="89"/>
      <c r="K60" s="89"/>
      <c r="L60" s="89"/>
      <c r="M60" s="89"/>
      <c r="N60" s="89"/>
      <c r="O60" s="90"/>
      <c r="P60" s="58" t="s">
        <v>175</v>
      </c>
      <c r="Q60" s="15" t="s">
        <v>70</v>
      </c>
      <c r="R60" s="84">
        <f t="shared" si="34"/>
        <v>0</v>
      </c>
      <c r="S60" s="85"/>
      <c r="T60" s="97">
        <f t="shared" si="35"/>
        <v>0</v>
      </c>
      <c r="U60" s="85"/>
      <c r="V60" s="89"/>
      <c r="W60" s="89"/>
      <c r="X60" s="89"/>
      <c r="Y60" s="89"/>
      <c r="Z60" s="89"/>
      <c r="AA60" s="89"/>
      <c r="AB60" s="89"/>
      <c r="AC60" s="89"/>
      <c r="AD60" s="90"/>
    </row>
    <row r="61" spans="1:30" ht="22.5">
      <c r="A61" s="21" t="s">
        <v>269</v>
      </c>
      <c r="B61" s="15" t="s">
        <v>71</v>
      </c>
      <c r="C61" s="84">
        <f t="shared" si="32"/>
        <v>0</v>
      </c>
      <c r="D61" s="85"/>
      <c r="E61" s="97">
        <f t="shared" si="33"/>
        <v>0</v>
      </c>
      <c r="F61" s="85"/>
      <c r="G61" s="89"/>
      <c r="H61" s="89"/>
      <c r="I61" s="89"/>
      <c r="J61" s="89"/>
      <c r="K61" s="89"/>
      <c r="L61" s="89"/>
      <c r="M61" s="89"/>
      <c r="N61" s="89"/>
      <c r="O61" s="90"/>
      <c r="P61" s="58" t="s">
        <v>176</v>
      </c>
      <c r="Q61" s="15" t="s">
        <v>71</v>
      </c>
      <c r="R61" s="84">
        <f t="shared" si="34"/>
        <v>0</v>
      </c>
      <c r="S61" s="85"/>
      <c r="T61" s="97">
        <f t="shared" si="35"/>
        <v>0</v>
      </c>
      <c r="U61" s="85"/>
      <c r="V61" s="89"/>
      <c r="W61" s="89"/>
      <c r="X61" s="89"/>
      <c r="Y61" s="89"/>
      <c r="Z61" s="89"/>
      <c r="AA61" s="89"/>
      <c r="AB61" s="89"/>
      <c r="AC61" s="89"/>
      <c r="AD61" s="90"/>
    </row>
    <row r="62" spans="1:30" ht="33.75">
      <c r="A62" s="21" t="s">
        <v>177</v>
      </c>
      <c r="B62" s="15" t="s">
        <v>72</v>
      </c>
      <c r="C62" s="84">
        <f t="shared" si="32"/>
        <v>0</v>
      </c>
      <c r="D62" s="85"/>
      <c r="E62" s="97">
        <f t="shared" si="33"/>
        <v>0</v>
      </c>
      <c r="F62" s="85"/>
      <c r="G62" s="89"/>
      <c r="H62" s="89"/>
      <c r="I62" s="89"/>
      <c r="J62" s="89"/>
      <c r="K62" s="89"/>
      <c r="L62" s="89"/>
      <c r="M62" s="89"/>
      <c r="N62" s="89"/>
      <c r="O62" s="90"/>
      <c r="P62" s="58" t="s">
        <v>177</v>
      </c>
      <c r="Q62" s="15" t="s">
        <v>72</v>
      </c>
      <c r="R62" s="84">
        <f t="shared" si="34"/>
        <v>0</v>
      </c>
      <c r="S62" s="85"/>
      <c r="T62" s="97">
        <f t="shared" si="35"/>
        <v>0</v>
      </c>
      <c r="U62" s="85"/>
      <c r="V62" s="89"/>
      <c r="W62" s="89"/>
      <c r="X62" s="89"/>
      <c r="Y62" s="89"/>
      <c r="Z62" s="89"/>
      <c r="AA62" s="89"/>
      <c r="AB62" s="89"/>
      <c r="AC62" s="89"/>
      <c r="AD62" s="90"/>
    </row>
    <row r="63" spans="1:30" ht="19.5" customHeight="1">
      <c r="A63" s="21" t="s">
        <v>178</v>
      </c>
      <c r="B63" s="18" t="s">
        <v>73</v>
      </c>
      <c r="C63" s="84">
        <f t="shared" si="32"/>
        <v>0</v>
      </c>
      <c r="D63" s="85"/>
      <c r="E63" s="97">
        <f t="shared" si="33"/>
        <v>0</v>
      </c>
      <c r="F63" s="85"/>
      <c r="G63" s="103"/>
      <c r="H63" s="103"/>
      <c r="I63" s="103"/>
      <c r="J63" s="103"/>
      <c r="K63" s="103"/>
      <c r="L63" s="103"/>
      <c r="M63" s="103"/>
      <c r="N63" s="103"/>
      <c r="O63" s="104"/>
      <c r="P63" s="58" t="s">
        <v>178</v>
      </c>
      <c r="Q63" s="18" t="s">
        <v>73</v>
      </c>
      <c r="R63" s="84">
        <f t="shared" si="34"/>
        <v>0</v>
      </c>
      <c r="S63" s="85"/>
      <c r="T63" s="97">
        <f t="shared" si="35"/>
        <v>0</v>
      </c>
      <c r="U63" s="85"/>
      <c r="V63" s="89"/>
      <c r="W63" s="89"/>
      <c r="X63" s="89"/>
      <c r="Y63" s="89"/>
      <c r="Z63" s="89"/>
      <c r="AA63" s="89"/>
      <c r="AB63" s="89"/>
      <c r="AC63" s="89"/>
      <c r="AD63" s="90"/>
    </row>
    <row r="64" spans="1:30" ht="19.5" customHeight="1">
      <c r="A64" s="21" t="s">
        <v>180</v>
      </c>
      <c r="B64" s="15" t="s">
        <v>179</v>
      </c>
      <c r="C64" s="84">
        <f t="shared" si="32"/>
        <v>12450.2</v>
      </c>
      <c r="D64" s="85"/>
      <c r="E64" s="97">
        <f t="shared" si="33"/>
        <v>12450.2</v>
      </c>
      <c r="F64" s="85"/>
      <c r="G64" s="89"/>
      <c r="H64" s="89"/>
      <c r="I64" s="89"/>
      <c r="J64" s="89"/>
      <c r="K64" s="89"/>
      <c r="L64" s="89">
        <v>12450.2</v>
      </c>
      <c r="M64" s="89"/>
      <c r="N64" s="89"/>
      <c r="O64" s="90"/>
      <c r="P64" s="58" t="s">
        <v>180</v>
      </c>
      <c r="Q64" s="15" t="s">
        <v>179</v>
      </c>
      <c r="R64" s="84">
        <f t="shared" si="34"/>
        <v>344</v>
      </c>
      <c r="S64" s="85"/>
      <c r="T64" s="97">
        <f t="shared" si="35"/>
        <v>344</v>
      </c>
      <c r="U64" s="85"/>
      <c r="V64" s="89"/>
      <c r="W64" s="89"/>
      <c r="X64" s="89"/>
      <c r="Y64" s="89"/>
      <c r="Z64" s="89"/>
      <c r="AA64" s="89">
        <v>344</v>
      </c>
      <c r="AB64" s="89"/>
      <c r="AC64" s="89"/>
      <c r="AD64" s="90"/>
    </row>
    <row r="65" spans="1:30" ht="22.5">
      <c r="A65" s="21" t="s">
        <v>241</v>
      </c>
      <c r="B65" s="15" t="s">
        <v>240</v>
      </c>
      <c r="C65" s="84">
        <f t="shared" si="32"/>
        <v>0</v>
      </c>
      <c r="D65" s="85"/>
      <c r="E65" s="97">
        <f t="shared" si="33"/>
        <v>0</v>
      </c>
      <c r="F65" s="85"/>
      <c r="G65" s="89"/>
      <c r="H65" s="89"/>
      <c r="I65" s="89"/>
      <c r="J65" s="89"/>
      <c r="K65" s="89"/>
      <c r="L65" s="89"/>
      <c r="M65" s="89"/>
      <c r="N65" s="89"/>
      <c r="O65" s="90"/>
      <c r="P65" s="58" t="s">
        <v>241</v>
      </c>
      <c r="Q65" s="15" t="s">
        <v>240</v>
      </c>
      <c r="R65" s="84">
        <f t="shared" si="34"/>
        <v>0</v>
      </c>
      <c r="S65" s="85"/>
      <c r="T65" s="97">
        <f t="shared" si="35"/>
        <v>0</v>
      </c>
      <c r="U65" s="85"/>
      <c r="V65" s="89"/>
      <c r="W65" s="89"/>
      <c r="X65" s="89"/>
      <c r="Y65" s="89"/>
      <c r="Z65" s="89"/>
      <c r="AA65" s="89"/>
      <c r="AB65" s="89"/>
      <c r="AC65" s="89"/>
      <c r="AD65" s="90"/>
    </row>
    <row r="66" spans="1:30" s="16" customFormat="1" ht="22.5">
      <c r="A66" s="50" t="s">
        <v>182</v>
      </c>
      <c r="B66" s="19" t="s">
        <v>181</v>
      </c>
      <c r="C66" s="97">
        <f>SUM(C67:C69)</f>
        <v>29919164.629999999</v>
      </c>
      <c r="D66" s="85"/>
      <c r="E66" s="97">
        <f>SUM(E67:E69)</f>
        <v>29919164.629999999</v>
      </c>
      <c r="F66" s="85"/>
      <c r="G66" s="97">
        <f t="shared" ref="G66:O66" si="36">SUM(G67:G69)</f>
        <v>0</v>
      </c>
      <c r="H66" s="97">
        <f t="shared" si="36"/>
        <v>0</v>
      </c>
      <c r="I66" s="97">
        <f t="shared" si="36"/>
        <v>0</v>
      </c>
      <c r="J66" s="97">
        <f t="shared" si="36"/>
        <v>0</v>
      </c>
      <c r="K66" s="97">
        <f t="shared" si="36"/>
        <v>0</v>
      </c>
      <c r="L66" s="97">
        <f t="shared" si="36"/>
        <v>4711064.63</v>
      </c>
      <c r="M66" s="97">
        <f t="shared" si="36"/>
        <v>16851049.219999999</v>
      </c>
      <c r="N66" s="97">
        <f t="shared" si="36"/>
        <v>8357050.7800000003</v>
      </c>
      <c r="O66" s="105">
        <f t="shared" si="36"/>
        <v>0</v>
      </c>
      <c r="P66" s="63" t="s">
        <v>182</v>
      </c>
      <c r="Q66" s="19" t="s">
        <v>181</v>
      </c>
      <c r="R66" s="97">
        <f>SUM(R67:R69)</f>
        <v>45567854.090000004</v>
      </c>
      <c r="S66" s="85"/>
      <c r="T66" s="97">
        <f>SUM(T67:T69)</f>
        <v>45567854.090000004</v>
      </c>
      <c r="U66" s="85"/>
      <c r="V66" s="97">
        <f t="shared" ref="V66:AD66" si="37">SUM(V67:V69)</f>
        <v>0</v>
      </c>
      <c r="W66" s="97">
        <f t="shared" si="37"/>
        <v>0</v>
      </c>
      <c r="X66" s="97">
        <f t="shared" si="37"/>
        <v>0</v>
      </c>
      <c r="Y66" s="97">
        <f t="shared" si="37"/>
        <v>0</v>
      </c>
      <c r="Z66" s="97">
        <f t="shared" si="37"/>
        <v>0</v>
      </c>
      <c r="AA66" s="97">
        <f t="shared" si="37"/>
        <v>19966435.710000001</v>
      </c>
      <c r="AB66" s="97">
        <f t="shared" si="37"/>
        <v>14900621.93</v>
      </c>
      <c r="AC66" s="97">
        <f t="shared" si="37"/>
        <v>10700796.449999999</v>
      </c>
      <c r="AD66" s="105">
        <f t="shared" si="37"/>
        <v>0</v>
      </c>
    </row>
    <row r="67" spans="1:30" ht="33.75">
      <c r="A67" s="22" t="s">
        <v>183</v>
      </c>
      <c r="B67" s="19" t="s">
        <v>184</v>
      </c>
      <c r="C67" s="84">
        <f>E67+O67-D67</f>
        <v>29919164.629999999</v>
      </c>
      <c r="D67" s="85"/>
      <c r="E67" s="97">
        <f>G67+H67+I67+L67+N67+J67+K67+M67-F67</f>
        <v>29919164.629999999</v>
      </c>
      <c r="F67" s="85"/>
      <c r="G67" s="87"/>
      <c r="H67" s="87"/>
      <c r="I67" s="87"/>
      <c r="J67" s="87"/>
      <c r="K67" s="87"/>
      <c r="L67" s="87">
        <v>4711064.63</v>
      </c>
      <c r="M67" s="87">
        <v>16851049.219999999</v>
      </c>
      <c r="N67" s="87">
        <v>8357050.7800000003</v>
      </c>
      <c r="O67" s="88"/>
      <c r="P67" s="68" t="s">
        <v>183</v>
      </c>
      <c r="Q67" s="19" t="s">
        <v>184</v>
      </c>
      <c r="R67" s="84">
        <f>T67+AD67-S67</f>
        <v>45567854.090000004</v>
      </c>
      <c r="S67" s="85"/>
      <c r="T67" s="97">
        <f>V67+W67+X67+AA67+AC67+Y67+Z67+AB67-U67</f>
        <v>45567854.090000004</v>
      </c>
      <c r="U67" s="85"/>
      <c r="V67" s="87"/>
      <c r="W67" s="87"/>
      <c r="X67" s="87"/>
      <c r="Y67" s="87"/>
      <c r="Z67" s="87"/>
      <c r="AA67" s="87">
        <v>19966435.710000001</v>
      </c>
      <c r="AB67" s="87">
        <v>14900621.93</v>
      </c>
      <c r="AC67" s="87">
        <v>10700796.449999999</v>
      </c>
      <c r="AD67" s="88"/>
    </row>
    <row r="68" spans="1:30" ht="22.5">
      <c r="A68" s="21" t="s">
        <v>187</v>
      </c>
      <c r="B68" s="15" t="s">
        <v>185</v>
      </c>
      <c r="C68" s="84">
        <f>E68+O68-D68</f>
        <v>0</v>
      </c>
      <c r="D68" s="85"/>
      <c r="E68" s="97">
        <f>G68+H68+I68+L68+N68+J68+K68+M68-F68</f>
        <v>0</v>
      </c>
      <c r="F68" s="85"/>
      <c r="G68" s="89"/>
      <c r="H68" s="89"/>
      <c r="I68" s="89"/>
      <c r="J68" s="89"/>
      <c r="K68" s="89"/>
      <c r="L68" s="89"/>
      <c r="M68" s="89">
        <v>0</v>
      </c>
      <c r="N68" s="89"/>
      <c r="O68" s="90"/>
      <c r="P68" s="58" t="s">
        <v>187</v>
      </c>
      <c r="Q68" s="15" t="s">
        <v>185</v>
      </c>
      <c r="R68" s="84">
        <f>T68+AD68-S68</f>
        <v>0</v>
      </c>
      <c r="S68" s="85"/>
      <c r="T68" s="97">
        <f>V68+W68+X68+AA68+AC68+Y68+Z68+AB68-U68</f>
        <v>0</v>
      </c>
      <c r="U68" s="85"/>
      <c r="V68" s="89"/>
      <c r="W68" s="89"/>
      <c r="X68" s="89"/>
      <c r="Y68" s="89"/>
      <c r="Z68" s="89"/>
      <c r="AA68" s="89"/>
      <c r="AB68" s="89">
        <v>0</v>
      </c>
      <c r="AC68" s="89">
        <v>0</v>
      </c>
      <c r="AD68" s="90"/>
    </row>
    <row r="69" spans="1:30" ht="23.25" thickBot="1">
      <c r="A69" s="21" t="s">
        <v>188</v>
      </c>
      <c r="B69" s="37" t="s">
        <v>186</v>
      </c>
      <c r="C69" s="91">
        <f>E69+O69-D69</f>
        <v>0</v>
      </c>
      <c r="D69" s="92"/>
      <c r="E69" s="91">
        <f>G69+H69+I69+L69+N69+J69+K69+M69-F69</f>
        <v>0</v>
      </c>
      <c r="F69" s="92"/>
      <c r="G69" s="93"/>
      <c r="H69" s="93"/>
      <c r="I69" s="93"/>
      <c r="J69" s="93"/>
      <c r="K69" s="93"/>
      <c r="L69" s="93"/>
      <c r="M69" s="93">
        <v>0</v>
      </c>
      <c r="N69" s="93"/>
      <c r="O69" s="94"/>
      <c r="P69" s="58" t="s">
        <v>188</v>
      </c>
      <c r="Q69" s="37" t="s">
        <v>186</v>
      </c>
      <c r="R69" s="91">
        <f>T69+AD69-S69</f>
        <v>0</v>
      </c>
      <c r="S69" s="92"/>
      <c r="T69" s="91">
        <f>V69+W69+X69+AA69+AC69+Y69+Z69+AB69-U69</f>
        <v>0</v>
      </c>
      <c r="U69" s="92"/>
      <c r="V69" s="93"/>
      <c r="W69" s="93"/>
      <c r="X69" s="93"/>
      <c r="Y69" s="93"/>
      <c r="Z69" s="93"/>
      <c r="AA69" s="93"/>
      <c r="AB69" s="93">
        <v>0</v>
      </c>
      <c r="AC69" s="93"/>
      <c r="AD69" s="94"/>
    </row>
    <row r="70" spans="1:30" s="26" customForma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7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7"/>
    </row>
    <row r="71" spans="1:30" s="26" customForma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7" t="s">
        <v>116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7" t="s">
        <v>47</v>
      </c>
    </row>
    <row r="72" spans="1:30" ht="12.75" customHeight="1">
      <c r="A72" s="189" t="s">
        <v>0</v>
      </c>
      <c r="B72" s="192" t="s">
        <v>1</v>
      </c>
      <c r="C72" s="191" t="s">
        <v>248</v>
      </c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89" t="s">
        <v>0</v>
      </c>
      <c r="Q72" s="192" t="s">
        <v>1</v>
      </c>
      <c r="R72" s="190" t="s">
        <v>126</v>
      </c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</row>
    <row r="73" spans="1:30" ht="135">
      <c r="A73" s="189"/>
      <c r="B73" s="192"/>
      <c r="C73" s="71" t="s">
        <v>122</v>
      </c>
      <c r="D73" s="80" t="s">
        <v>123</v>
      </c>
      <c r="E73" s="9" t="s">
        <v>124</v>
      </c>
      <c r="F73" s="80" t="s">
        <v>125</v>
      </c>
      <c r="G73" s="9" t="s">
        <v>2</v>
      </c>
      <c r="H73" s="9" t="s">
        <v>268</v>
      </c>
      <c r="I73" s="9" t="s">
        <v>3</v>
      </c>
      <c r="J73" s="9" t="s">
        <v>273</v>
      </c>
      <c r="K73" s="9" t="s">
        <v>272</v>
      </c>
      <c r="L73" s="9" t="s">
        <v>4</v>
      </c>
      <c r="M73" s="9" t="s">
        <v>270</v>
      </c>
      <c r="N73" s="9" t="s">
        <v>271</v>
      </c>
      <c r="O73" s="71" t="s">
        <v>5</v>
      </c>
      <c r="P73" s="189"/>
      <c r="Q73" s="192"/>
      <c r="R73" s="71" t="s">
        <v>122</v>
      </c>
      <c r="S73" s="80" t="s">
        <v>123</v>
      </c>
      <c r="T73" s="9" t="s">
        <v>124</v>
      </c>
      <c r="U73" s="80" t="s">
        <v>125</v>
      </c>
      <c r="V73" s="9" t="s">
        <v>2</v>
      </c>
      <c r="W73" s="9" t="s">
        <v>268</v>
      </c>
      <c r="X73" s="9" t="s">
        <v>3</v>
      </c>
      <c r="Y73" s="9" t="s">
        <v>273</v>
      </c>
      <c r="Z73" s="9" t="s">
        <v>272</v>
      </c>
      <c r="AA73" s="9" t="s">
        <v>4</v>
      </c>
      <c r="AB73" s="9" t="s">
        <v>270</v>
      </c>
      <c r="AC73" s="9" t="s">
        <v>271</v>
      </c>
      <c r="AD73" s="71" t="s">
        <v>5</v>
      </c>
    </row>
    <row r="74" spans="1:30" ht="13.5" thickBot="1">
      <c r="A74" s="83">
        <v>1</v>
      </c>
      <c r="B74" s="11">
        <v>2</v>
      </c>
      <c r="C74" s="12">
        <v>3</v>
      </c>
      <c r="D74" s="12">
        <v>4</v>
      </c>
      <c r="E74" s="12">
        <v>5</v>
      </c>
      <c r="F74" s="12">
        <v>6</v>
      </c>
      <c r="G74" s="12">
        <v>7</v>
      </c>
      <c r="H74" s="12">
        <v>8</v>
      </c>
      <c r="I74" s="12">
        <v>9</v>
      </c>
      <c r="J74" s="12">
        <v>10</v>
      </c>
      <c r="K74" s="12">
        <v>11</v>
      </c>
      <c r="L74" s="12">
        <v>12</v>
      </c>
      <c r="M74" s="12">
        <v>13</v>
      </c>
      <c r="N74" s="12">
        <v>14</v>
      </c>
      <c r="O74" s="82">
        <v>15</v>
      </c>
      <c r="P74" s="83">
        <v>1</v>
      </c>
      <c r="Q74" s="10">
        <v>2</v>
      </c>
      <c r="R74" s="12">
        <v>16</v>
      </c>
      <c r="S74" s="12">
        <v>17</v>
      </c>
      <c r="T74" s="12">
        <v>18</v>
      </c>
      <c r="U74" s="12">
        <v>19</v>
      </c>
      <c r="V74" s="12">
        <v>20</v>
      </c>
      <c r="W74" s="12">
        <v>21</v>
      </c>
      <c r="X74" s="12">
        <v>22</v>
      </c>
      <c r="Y74" s="12">
        <v>23</v>
      </c>
      <c r="Z74" s="12">
        <v>24</v>
      </c>
      <c r="AA74" s="12">
        <v>25</v>
      </c>
      <c r="AB74" s="12">
        <v>26</v>
      </c>
      <c r="AC74" s="12">
        <v>27</v>
      </c>
      <c r="AD74" s="81">
        <v>28</v>
      </c>
    </row>
    <row r="75" spans="1:30" s="16" customFormat="1" ht="22.5">
      <c r="A75" s="28" t="s">
        <v>189</v>
      </c>
      <c r="B75" s="13" t="s">
        <v>74</v>
      </c>
      <c r="C75" s="95">
        <f>SUM(C76:C78)</f>
        <v>0</v>
      </c>
      <c r="D75" s="96"/>
      <c r="E75" s="95">
        <f>SUM(E76:E78)</f>
        <v>0</v>
      </c>
      <c r="F75" s="96"/>
      <c r="G75" s="95">
        <f t="shared" ref="G75:O75" si="38">SUM(G76:G78)</f>
        <v>0</v>
      </c>
      <c r="H75" s="95">
        <f t="shared" si="38"/>
        <v>0</v>
      </c>
      <c r="I75" s="95">
        <f t="shared" si="38"/>
        <v>0</v>
      </c>
      <c r="J75" s="95">
        <f t="shared" si="38"/>
        <v>0</v>
      </c>
      <c r="K75" s="95">
        <f t="shared" si="38"/>
        <v>0</v>
      </c>
      <c r="L75" s="95">
        <f t="shared" si="38"/>
        <v>0</v>
      </c>
      <c r="M75" s="95">
        <f t="shared" si="38"/>
        <v>0</v>
      </c>
      <c r="N75" s="95">
        <f t="shared" si="38"/>
        <v>0</v>
      </c>
      <c r="O75" s="106">
        <f t="shared" si="38"/>
        <v>0</v>
      </c>
      <c r="P75" s="64" t="s">
        <v>189</v>
      </c>
      <c r="Q75" s="13" t="s">
        <v>74</v>
      </c>
      <c r="R75" s="95">
        <f>SUM(R76:R78)</f>
        <v>0</v>
      </c>
      <c r="S75" s="96"/>
      <c r="T75" s="95">
        <f>SUM(T76:T78)</f>
        <v>0</v>
      </c>
      <c r="U75" s="96"/>
      <c r="V75" s="95">
        <f t="shared" ref="V75:AD75" si="39">SUM(V76:V78)</f>
        <v>0</v>
      </c>
      <c r="W75" s="95">
        <f t="shared" si="39"/>
        <v>0</v>
      </c>
      <c r="X75" s="95">
        <f t="shared" si="39"/>
        <v>0</v>
      </c>
      <c r="Y75" s="95">
        <f t="shared" si="39"/>
        <v>0</v>
      </c>
      <c r="Z75" s="95">
        <f t="shared" si="39"/>
        <v>0</v>
      </c>
      <c r="AA75" s="95">
        <f t="shared" si="39"/>
        <v>0</v>
      </c>
      <c r="AB75" s="95">
        <f t="shared" si="39"/>
        <v>0</v>
      </c>
      <c r="AC75" s="95">
        <f t="shared" si="39"/>
        <v>0</v>
      </c>
      <c r="AD75" s="106">
        <f t="shared" si="39"/>
        <v>0</v>
      </c>
    </row>
    <row r="76" spans="1:30" ht="33.75">
      <c r="A76" s="20" t="s">
        <v>190</v>
      </c>
      <c r="B76" s="19" t="s">
        <v>75</v>
      </c>
      <c r="C76" s="84">
        <f>E76+O76-D76</f>
        <v>0</v>
      </c>
      <c r="D76" s="85"/>
      <c r="E76" s="97">
        <f>G76+H76+I76+L76+N76+J76+K76+M76-F76</f>
        <v>0</v>
      </c>
      <c r="F76" s="85"/>
      <c r="G76" s="87"/>
      <c r="H76" s="87"/>
      <c r="I76" s="87"/>
      <c r="J76" s="87"/>
      <c r="K76" s="87"/>
      <c r="L76" s="87"/>
      <c r="M76" s="87">
        <v>0</v>
      </c>
      <c r="N76" s="87"/>
      <c r="O76" s="88"/>
      <c r="P76" s="57" t="s">
        <v>190</v>
      </c>
      <c r="Q76" s="19" t="s">
        <v>75</v>
      </c>
      <c r="R76" s="84">
        <f>T76+AD76-S76</f>
        <v>0</v>
      </c>
      <c r="S76" s="85"/>
      <c r="T76" s="97">
        <f>V76+W76+X76+AA76+AC76+Y76+Z76+AB76-U76</f>
        <v>0</v>
      </c>
      <c r="U76" s="85"/>
      <c r="V76" s="87"/>
      <c r="W76" s="87"/>
      <c r="X76" s="87"/>
      <c r="Y76" s="87"/>
      <c r="Z76" s="87"/>
      <c r="AA76" s="87"/>
      <c r="AB76" s="87">
        <v>0</v>
      </c>
      <c r="AC76" s="87"/>
      <c r="AD76" s="88"/>
    </row>
    <row r="77" spans="1:30" ht="22.5">
      <c r="A77" s="21" t="s">
        <v>191</v>
      </c>
      <c r="B77" s="15" t="s">
        <v>76</v>
      </c>
      <c r="C77" s="84">
        <f>E77+O77-D77</f>
        <v>0</v>
      </c>
      <c r="D77" s="85"/>
      <c r="E77" s="97">
        <f>G77+H77+I77+L77+N77+J77+K77+M77-F77</f>
        <v>0</v>
      </c>
      <c r="F77" s="85"/>
      <c r="G77" s="89"/>
      <c r="H77" s="89"/>
      <c r="I77" s="89"/>
      <c r="J77" s="89"/>
      <c r="K77" s="89"/>
      <c r="L77" s="89"/>
      <c r="M77" s="89">
        <v>0</v>
      </c>
      <c r="N77" s="89"/>
      <c r="O77" s="90"/>
      <c r="P77" s="58" t="s">
        <v>191</v>
      </c>
      <c r="Q77" s="15" t="s">
        <v>76</v>
      </c>
      <c r="R77" s="84">
        <f>T77+AD77-S77</f>
        <v>0</v>
      </c>
      <c r="S77" s="85"/>
      <c r="T77" s="97">
        <f>V77+W77+X77+AA77+AC77+Y77+Z77+AB77-U77</f>
        <v>0</v>
      </c>
      <c r="U77" s="85"/>
      <c r="V77" s="89"/>
      <c r="W77" s="89"/>
      <c r="X77" s="89"/>
      <c r="Y77" s="89"/>
      <c r="Z77" s="89"/>
      <c r="AA77" s="89"/>
      <c r="AB77" s="89">
        <v>0</v>
      </c>
      <c r="AC77" s="89"/>
      <c r="AD77" s="90"/>
    </row>
    <row r="78" spans="1:30" ht="22.5">
      <c r="A78" s="21" t="s">
        <v>192</v>
      </c>
      <c r="B78" s="18" t="s">
        <v>77</v>
      </c>
      <c r="C78" s="84">
        <f>E78+O78-D78</f>
        <v>0</v>
      </c>
      <c r="D78" s="85"/>
      <c r="E78" s="97">
        <f>G78+H78+I78+L78+N78+J78+K78+M78-F78</f>
        <v>0</v>
      </c>
      <c r="F78" s="85"/>
      <c r="G78" s="103"/>
      <c r="H78" s="103"/>
      <c r="I78" s="103"/>
      <c r="J78" s="103"/>
      <c r="K78" s="103"/>
      <c r="L78" s="103"/>
      <c r="M78" s="103">
        <v>0</v>
      </c>
      <c r="N78" s="103"/>
      <c r="O78" s="104"/>
      <c r="P78" s="58" t="s">
        <v>192</v>
      </c>
      <c r="Q78" s="18" t="s">
        <v>77</v>
      </c>
      <c r="R78" s="84">
        <f>T78+AD78-S78</f>
        <v>0</v>
      </c>
      <c r="S78" s="85"/>
      <c r="T78" s="97">
        <f>V78+W78+X78+AA78+AC78+Y78+Z78+AB78-U78</f>
        <v>0</v>
      </c>
      <c r="U78" s="85"/>
      <c r="V78" s="89"/>
      <c r="W78" s="89"/>
      <c r="X78" s="89"/>
      <c r="Y78" s="89"/>
      <c r="Z78" s="89"/>
      <c r="AA78" s="89"/>
      <c r="AB78" s="89">
        <v>0</v>
      </c>
      <c r="AC78" s="89"/>
      <c r="AD78" s="90"/>
    </row>
    <row r="79" spans="1:30" s="16" customFormat="1" ht="19.5" customHeight="1">
      <c r="A79" s="28" t="s">
        <v>197</v>
      </c>
      <c r="B79" s="15" t="s">
        <v>193</v>
      </c>
      <c r="C79" s="97">
        <f>SUM(C80:C82)</f>
        <v>0</v>
      </c>
      <c r="D79" s="85"/>
      <c r="E79" s="97">
        <f>SUM(E80:E82)</f>
        <v>0</v>
      </c>
      <c r="F79" s="85"/>
      <c r="G79" s="97">
        <f t="shared" ref="G79:O79" si="40">SUM(G80:G82)</f>
        <v>0</v>
      </c>
      <c r="H79" s="97">
        <f t="shared" si="40"/>
        <v>0</v>
      </c>
      <c r="I79" s="97">
        <f t="shared" si="40"/>
        <v>0</v>
      </c>
      <c r="J79" s="97">
        <f t="shared" si="40"/>
        <v>0</v>
      </c>
      <c r="K79" s="97">
        <f t="shared" si="40"/>
        <v>0</v>
      </c>
      <c r="L79" s="97">
        <f t="shared" si="40"/>
        <v>0</v>
      </c>
      <c r="M79" s="97">
        <f t="shared" si="40"/>
        <v>0</v>
      </c>
      <c r="N79" s="97">
        <f t="shared" si="40"/>
        <v>0</v>
      </c>
      <c r="O79" s="105">
        <f t="shared" si="40"/>
        <v>0</v>
      </c>
      <c r="P79" s="64" t="s">
        <v>197</v>
      </c>
      <c r="Q79" s="15" t="s">
        <v>193</v>
      </c>
      <c r="R79" s="97">
        <f>SUM(R80:R82)</f>
        <v>0</v>
      </c>
      <c r="S79" s="85"/>
      <c r="T79" s="97">
        <f>SUM(T80:T82)</f>
        <v>0</v>
      </c>
      <c r="U79" s="85"/>
      <c r="V79" s="97">
        <f t="shared" ref="V79:AD79" si="41">SUM(V80:V82)</f>
        <v>0</v>
      </c>
      <c r="W79" s="97">
        <f t="shared" si="41"/>
        <v>0</v>
      </c>
      <c r="X79" s="97">
        <f t="shared" si="41"/>
        <v>0</v>
      </c>
      <c r="Y79" s="97">
        <f t="shared" si="41"/>
        <v>0</v>
      </c>
      <c r="Z79" s="97">
        <f t="shared" si="41"/>
        <v>0</v>
      </c>
      <c r="AA79" s="97">
        <f t="shared" si="41"/>
        <v>0</v>
      </c>
      <c r="AB79" s="97">
        <f t="shared" si="41"/>
        <v>0</v>
      </c>
      <c r="AC79" s="97">
        <f t="shared" si="41"/>
        <v>0</v>
      </c>
      <c r="AD79" s="105">
        <f t="shared" si="41"/>
        <v>0</v>
      </c>
    </row>
    <row r="80" spans="1:30" ht="33.75">
      <c r="A80" s="20" t="s">
        <v>198</v>
      </c>
      <c r="B80" s="19" t="s">
        <v>194</v>
      </c>
      <c r="C80" s="84">
        <f>E80+O80-D80</f>
        <v>0</v>
      </c>
      <c r="D80" s="85"/>
      <c r="E80" s="97">
        <f>G80+H80+I80+L80+N80+J80+K80+M80-F80</f>
        <v>0</v>
      </c>
      <c r="F80" s="85"/>
      <c r="G80" s="87"/>
      <c r="H80" s="87"/>
      <c r="I80" s="87"/>
      <c r="J80" s="87"/>
      <c r="K80" s="87"/>
      <c r="L80" s="87"/>
      <c r="M80" s="87">
        <v>0</v>
      </c>
      <c r="N80" s="87"/>
      <c r="O80" s="88"/>
      <c r="P80" s="57" t="s">
        <v>198</v>
      </c>
      <c r="Q80" s="19" t="s">
        <v>194</v>
      </c>
      <c r="R80" s="84">
        <f>T80+AD80-S80</f>
        <v>0</v>
      </c>
      <c r="S80" s="85"/>
      <c r="T80" s="97">
        <f>V80+W80+X80+AA80+AC80+Y80+Z80+AB80-U80</f>
        <v>0</v>
      </c>
      <c r="U80" s="85"/>
      <c r="V80" s="87"/>
      <c r="W80" s="87"/>
      <c r="X80" s="87"/>
      <c r="Y80" s="87"/>
      <c r="Z80" s="87"/>
      <c r="AA80" s="87"/>
      <c r="AB80" s="87">
        <v>0</v>
      </c>
      <c r="AC80" s="87"/>
      <c r="AD80" s="88"/>
    </row>
    <row r="81" spans="1:30" ht="22.5">
      <c r="A81" s="21" t="s">
        <v>199</v>
      </c>
      <c r="B81" s="15" t="s">
        <v>195</v>
      </c>
      <c r="C81" s="84">
        <f>E81+O81-D81</f>
        <v>0</v>
      </c>
      <c r="D81" s="85"/>
      <c r="E81" s="97">
        <f>G81+H81+I81+L81+N81+J81+K81+M81-F81</f>
        <v>0</v>
      </c>
      <c r="F81" s="85"/>
      <c r="G81" s="89"/>
      <c r="H81" s="89"/>
      <c r="I81" s="89"/>
      <c r="J81" s="89"/>
      <c r="K81" s="89"/>
      <c r="L81" s="89"/>
      <c r="M81" s="89">
        <v>0</v>
      </c>
      <c r="N81" s="89"/>
      <c r="O81" s="90"/>
      <c r="P81" s="58" t="s">
        <v>199</v>
      </c>
      <c r="Q81" s="15" t="s">
        <v>195</v>
      </c>
      <c r="R81" s="84">
        <f>T81+AD81-S81</f>
        <v>0</v>
      </c>
      <c r="S81" s="85"/>
      <c r="T81" s="97">
        <f>V81+W81+X81+AA81+AC81+Y81+Z81+AB81-U81</f>
        <v>0</v>
      </c>
      <c r="U81" s="85"/>
      <c r="V81" s="89"/>
      <c r="W81" s="89"/>
      <c r="X81" s="89"/>
      <c r="Y81" s="89"/>
      <c r="Z81" s="89"/>
      <c r="AA81" s="89"/>
      <c r="AB81" s="89">
        <v>0</v>
      </c>
      <c r="AC81" s="89"/>
      <c r="AD81" s="90"/>
    </row>
    <row r="82" spans="1:30" ht="22.5">
      <c r="A82" s="21" t="s">
        <v>200</v>
      </c>
      <c r="B82" s="15" t="s">
        <v>196</v>
      </c>
      <c r="C82" s="84">
        <f>E82+O82-D82</f>
        <v>0</v>
      </c>
      <c r="D82" s="85"/>
      <c r="E82" s="97">
        <f>G82+H82+I82+L82+N82+J82+K82+M82-F82</f>
        <v>0</v>
      </c>
      <c r="F82" s="85"/>
      <c r="G82" s="89"/>
      <c r="H82" s="89"/>
      <c r="I82" s="89"/>
      <c r="J82" s="89"/>
      <c r="K82" s="89"/>
      <c r="L82" s="89"/>
      <c r="M82" s="89">
        <v>0</v>
      </c>
      <c r="N82" s="89"/>
      <c r="O82" s="90"/>
      <c r="P82" s="58" t="s">
        <v>200</v>
      </c>
      <c r="Q82" s="15" t="s">
        <v>196</v>
      </c>
      <c r="R82" s="84">
        <f>T82+AD82-S82</f>
        <v>0</v>
      </c>
      <c r="S82" s="85"/>
      <c r="T82" s="97">
        <f>V82+W82+X82+AA82+AC82+Y82+Z82+AB82-U82</f>
        <v>0</v>
      </c>
      <c r="U82" s="85"/>
      <c r="V82" s="89"/>
      <c r="W82" s="89"/>
      <c r="X82" s="89"/>
      <c r="Y82" s="89"/>
      <c r="Z82" s="89"/>
      <c r="AA82" s="89"/>
      <c r="AB82" s="89">
        <v>0</v>
      </c>
      <c r="AC82" s="89"/>
      <c r="AD82" s="90"/>
    </row>
    <row r="83" spans="1:30" s="16" customFormat="1" ht="19.5" customHeight="1">
      <c r="A83" s="28" t="s">
        <v>20</v>
      </c>
      <c r="B83" s="15" t="s">
        <v>78</v>
      </c>
      <c r="C83" s="97">
        <f>SUM(C84:C86)</f>
        <v>997146069.82000005</v>
      </c>
      <c r="D83" s="85"/>
      <c r="E83" s="97">
        <f>SUM(E84:E86)</f>
        <v>997146069.82000005</v>
      </c>
      <c r="F83" s="85"/>
      <c r="G83" s="97">
        <f t="shared" ref="G83:O83" si="42">SUM(G84:G86)</f>
        <v>0</v>
      </c>
      <c r="H83" s="97">
        <f t="shared" si="42"/>
        <v>0</v>
      </c>
      <c r="I83" s="97">
        <f t="shared" si="42"/>
        <v>0</v>
      </c>
      <c r="J83" s="97">
        <f t="shared" si="42"/>
        <v>0</v>
      </c>
      <c r="K83" s="97">
        <f t="shared" si="42"/>
        <v>0</v>
      </c>
      <c r="L83" s="97">
        <f t="shared" si="42"/>
        <v>977857270.82000005</v>
      </c>
      <c r="M83" s="97">
        <f t="shared" si="42"/>
        <v>20904</v>
      </c>
      <c r="N83" s="97">
        <f t="shared" si="42"/>
        <v>19267895</v>
      </c>
      <c r="O83" s="105">
        <f t="shared" si="42"/>
        <v>0</v>
      </c>
      <c r="P83" s="64" t="s">
        <v>20</v>
      </c>
      <c r="Q83" s="15" t="s">
        <v>78</v>
      </c>
      <c r="R83" s="97">
        <f>SUM(R84:R86)</f>
        <v>996632180.38</v>
      </c>
      <c r="S83" s="85"/>
      <c r="T83" s="97">
        <f>SUM(T84:T86)</f>
        <v>996632180.38</v>
      </c>
      <c r="U83" s="85"/>
      <c r="V83" s="97">
        <f t="shared" ref="V83:AD83" si="43">SUM(V84:V86)</f>
        <v>0</v>
      </c>
      <c r="W83" s="97">
        <f t="shared" si="43"/>
        <v>0</v>
      </c>
      <c r="X83" s="97">
        <f t="shared" si="43"/>
        <v>0</v>
      </c>
      <c r="Y83" s="97">
        <f t="shared" si="43"/>
        <v>0</v>
      </c>
      <c r="Z83" s="97">
        <f t="shared" si="43"/>
        <v>0</v>
      </c>
      <c r="AA83" s="97">
        <f t="shared" si="43"/>
        <v>977343381.38</v>
      </c>
      <c r="AB83" s="97">
        <f t="shared" si="43"/>
        <v>20904</v>
      </c>
      <c r="AC83" s="97">
        <f t="shared" si="43"/>
        <v>19267895</v>
      </c>
      <c r="AD83" s="105">
        <f t="shared" si="43"/>
        <v>0</v>
      </c>
    </row>
    <row r="84" spans="1:30" ht="22.5">
      <c r="A84" s="20" t="s">
        <v>201</v>
      </c>
      <c r="B84" s="19" t="s">
        <v>79</v>
      </c>
      <c r="C84" s="84">
        <f>E84+O84-D84</f>
        <v>0</v>
      </c>
      <c r="D84" s="85"/>
      <c r="E84" s="97">
        <f>G84+H84+I84+L84+N84+J84+K84+M84-F84</f>
        <v>0</v>
      </c>
      <c r="F84" s="85"/>
      <c r="G84" s="87"/>
      <c r="H84" s="87"/>
      <c r="I84" s="87"/>
      <c r="J84" s="87"/>
      <c r="K84" s="87"/>
      <c r="L84" s="87"/>
      <c r="M84" s="87"/>
      <c r="N84" s="87"/>
      <c r="O84" s="88"/>
      <c r="P84" s="57" t="s">
        <v>201</v>
      </c>
      <c r="Q84" s="19" t="s">
        <v>79</v>
      </c>
      <c r="R84" s="84">
        <f>T84+AD84-S84</f>
        <v>0</v>
      </c>
      <c r="S84" s="85"/>
      <c r="T84" s="97">
        <f>V84+W84+X84+AA84+AC84+Y84+Z84+AB84-U84</f>
        <v>0</v>
      </c>
      <c r="U84" s="85"/>
      <c r="V84" s="87"/>
      <c r="W84" s="87"/>
      <c r="X84" s="87"/>
      <c r="Y84" s="87"/>
      <c r="Z84" s="87"/>
      <c r="AA84" s="87"/>
      <c r="AB84" s="87"/>
      <c r="AC84" s="87"/>
      <c r="AD84" s="88"/>
    </row>
    <row r="85" spans="1:30" ht="19.5" customHeight="1">
      <c r="A85" s="21" t="s">
        <v>202</v>
      </c>
      <c r="B85" s="15" t="s">
        <v>80</v>
      </c>
      <c r="C85" s="84">
        <f>E85+O85-D85</f>
        <v>997146069.82000005</v>
      </c>
      <c r="D85" s="85"/>
      <c r="E85" s="97">
        <f>G85+H85+I85+L85+N85+J85+K85+M85-F85</f>
        <v>997146069.82000005</v>
      </c>
      <c r="F85" s="85"/>
      <c r="G85" s="89"/>
      <c r="H85" s="89"/>
      <c r="I85" s="89"/>
      <c r="J85" s="89"/>
      <c r="K85" s="89"/>
      <c r="L85" s="89">
        <v>977857270.82000005</v>
      </c>
      <c r="M85" s="89">
        <v>20904</v>
      </c>
      <c r="N85" s="89">
        <v>19267895</v>
      </c>
      <c r="O85" s="90"/>
      <c r="P85" s="58" t="s">
        <v>202</v>
      </c>
      <c r="Q85" s="15" t="s">
        <v>80</v>
      </c>
      <c r="R85" s="84">
        <f>T85+AD85-S85</f>
        <v>996632180.38</v>
      </c>
      <c r="S85" s="85"/>
      <c r="T85" s="97">
        <f>V85+W85+X85+AA85+AC85+Y85+Z85+AB85-U85</f>
        <v>996632180.38</v>
      </c>
      <c r="U85" s="85"/>
      <c r="V85" s="89"/>
      <c r="W85" s="89"/>
      <c r="X85" s="89"/>
      <c r="Y85" s="89"/>
      <c r="Z85" s="89"/>
      <c r="AA85" s="89">
        <v>977343381.38</v>
      </c>
      <c r="AB85" s="89">
        <v>20904</v>
      </c>
      <c r="AC85" s="89">
        <v>19267895</v>
      </c>
      <c r="AD85" s="90"/>
    </row>
    <row r="86" spans="1:30" ht="19.5" customHeight="1">
      <c r="A86" s="21" t="s">
        <v>203</v>
      </c>
      <c r="B86" s="15" t="s">
        <v>81</v>
      </c>
      <c r="C86" s="84">
        <f>E86+O86-D86</f>
        <v>0</v>
      </c>
      <c r="D86" s="85"/>
      <c r="E86" s="97">
        <f>G86+H86+I86+L86+N86+J86+K86+M86-F86</f>
        <v>0</v>
      </c>
      <c r="F86" s="85"/>
      <c r="G86" s="89"/>
      <c r="H86" s="89"/>
      <c r="I86" s="89"/>
      <c r="J86" s="89"/>
      <c r="K86" s="89"/>
      <c r="L86" s="89"/>
      <c r="M86" s="89"/>
      <c r="N86" s="89"/>
      <c r="O86" s="90"/>
      <c r="P86" s="58" t="s">
        <v>203</v>
      </c>
      <c r="Q86" s="15" t="s">
        <v>81</v>
      </c>
      <c r="R86" s="84">
        <f>T86+AD86-S86</f>
        <v>0</v>
      </c>
      <c r="S86" s="85"/>
      <c r="T86" s="97">
        <f>V86+W86+X86+AA86+AC86+Y86+Z86+AB86-U86</f>
        <v>0</v>
      </c>
      <c r="U86" s="85"/>
      <c r="V86" s="89"/>
      <c r="W86" s="89"/>
      <c r="X86" s="89"/>
      <c r="Y86" s="89"/>
      <c r="Z86" s="89"/>
      <c r="AA86" s="89"/>
      <c r="AB86" s="89"/>
      <c r="AC86" s="89"/>
      <c r="AD86" s="90"/>
    </row>
    <row r="87" spans="1:30" ht="19.5" customHeight="1">
      <c r="A87" s="14" t="s">
        <v>38</v>
      </c>
      <c r="B87" s="15" t="s">
        <v>82</v>
      </c>
      <c r="C87" s="84">
        <f>E87+O87-D87</f>
        <v>12096758.050000001</v>
      </c>
      <c r="D87" s="89"/>
      <c r="E87" s="97">
        <f>G87+H87+I87+L87+N87+J87+K87+M87-F87</f>
        <v>12096758.050000001</v>
      </c>
      <c r="F87" s="89"/>
      <c r="G87" s="89"/>
      <c r="H87" s="89"/>
      <c r="I87" s="89"/>
      <c r="J87" s="89"/>
      <c r="K87" s="89"/>
      <c r="L87" s="89">
        <v>470077.87</v>
      </c>
      <c r="M87" s="89">
        <v>6726929.1299999999</v>
      </c>
      <c r="N87" s="89">
        <v>4899751.05</v>
      </c>
      <c r="O87" s="90"/>
      <c r="P87" s="56" t="s">
        <v>38</v>
      </c>
      <c r="Q87" s="15" t="s">
        <v>82</v>
      </c>
      <c r="R87" s="84">
        <f>T87+AD87-S87</f>
        <v>15001875.470000001</v>
      </c>
      <c r="S87" s="89"/>
      <c r="T87" s="97">
        <f>V87+W87+X87+AA87+AC87+Y87+Z87+AB87-U87</f>
        <v>15001875.470000001</v>
      </c>
      <c r="U87" s="89"/>
      <c r="V87" s="89"/>
      <c r="W87" s="89"/>
      <c r="X87" s="89"/>
      <c r="Y87" s="89"/>
      <c r="Z87" s="89"/>
      <c r="AA87" s="89">
        <v>511595.27</v>
      </c>
      <c r="AB87" s="89">
        <v>8543759.7400000002</v>
      </c>
      <c r="AC87" s="89">
        <v>5946520.46</v>
      </c>
      <c r="AD87" s="90"/>
    </row>
    <row r="88" spans="1:30" ht="19.5" customHeight="1">
      <c r="A88" s="28" t="s">
        <v>21</v>
      </c>
      <c r="B88" s="15" t="s">
        <v>83</v>
      </c>
      <c r="C88" s="84">
        <f>E88+O88-D88</f>
        <v>972152.81</v>
      </c>
      <c r="D88" s="89"/>
      <c r="E88" s="97">
        <f>G88+H88+I88+L88+N88+J88+K88+M88-F88</f>
        <v>972152.81</v>
      </c>
      <c r="F88" s="89"/>
      <c r="G88" s="89"/>
      <c r="H88" s="89"/>
      <c r="I88" s="89"/>
      <c r="J88" s="89"/>
      <c r="K88" s="89"/>
      <c r="L88" s="89">
        <v>457119.98</v>
      </c>
      <c r="M88" s="89">
        <v>230874.01</v>
      </c>
      <c r="N88" s="89">
        <v>284158.82</v>
      </c>
      <c r="O88" s="90"/>
      <c r="P88" s="64" t="s">
        <v>21</v>
      </c>
      <c r="Q88" s="15" t="s">
        <v>83</v>
      </c>
      <c r="R88" s="84">
        <f>T88+AD88-S88</f>
        <v>777561.84</v>
      </c>
      <c r="S88" s="89"/>
      <c r="T88" s="97">
        <f>V88+W88+X88+AA88+AC88+Y88+Z88+AB88-U88</f>
        <v>777561.84</v>
      </c>
      <c r="U88" s="89"/>
      <c r="V88" s="89"/>
      <c r="W88" s="89"/>
      <c r="X88" s="89"/>
      <c r="Y88" s="89"/>
      <c r="Z88" s="89"/>
      <c r="AA88" s="89">
        <v>235574.16</v>
      </c>
      <c r="AB88" s="89">
        <v>234865.09</v>
      </c>
      <c r="AC88" s="89">
        <v>307122.59000000003</v>
      </c>
      <c r="AD88" s="90"/>
    </row>
    <row r="89" spans="1:30" ht="19.5" customHeight="1">
      <c r="A89" s="28" t="s">
        <v>243</v>
      </c>
      <c r="B89" s="15" t="s">
        <v>84</v>
      </c>
      <c r="C89" s="97">
        <f>SUM(C90:C92)</f>
        <v>17482.580000000002</v>
      </c>
      <c r="D89" s="85"/>
      <c r="E89" s="97">
        <f t="shared" ref="E89:O89" si="44">SUM(E90:E92)</f>
        <v>17482.580000000002</v>
      </c>
      <c r="F89" s="97">
        <f t="shared" si="44"/>
        <v>0</v>
      </c>
      <c r="G89" s="97">
        <f t="shared" si="44"/>
        <v>0</v>
      </c>
      <c r="H89" s="97">
        <f t="shared" si="44"/>
        <v>0</v>
      </c>
      <c r="I89" s="97">
        <f t="shared" si="44"/>
        <v>0</v>
      </c>
      <c r="J89" s="97">
        <f t="shared" si="44"/>
        <v>0</v>
      </c>
      <c r="K89" s="97">
        <f t="shared" si="44"/>
        <v>0</v>
      </c>
      <c r="L89" s="97">
        <f t="shared" si="44"/>
        <v>17482.580000000002</v>
      </c>
      <c r="M89" s="97">
        <f t="shared" si="44"/>
        <v>0</v>
      </c>
      <c r="N89" s="97">
        <f t="shared" si="44"/>
        <v>0</v>
      </c>
      <c r="O89" s="105">
        <f t="shared" si="44"/>
        <v>0</v>
      </c>
      <c r="P89" s="64" t="s">
        <v>204</v>
      </c>
      <c r="Q89" s="15" t="s">
        <v>84</v>
      </c>
      <c r="R89" s="97">
        <f>SUM(R90:R92)</f>
        <v>17482.580000000002</v>
      </c>
      <c r="S89" s="85"/>
      <c r="T89" s="97">
        <f t="shared" ref="T89:AD89" si="45">SUM(T90:T92)</f>
        <v>17482.580000000002</v>
      </c>
      <c r="U89" s="97">
        <f t="shared" si="45"/>
        <v>0</v>
      </c>
      <c r="V89" s="97">
        <f t="shared" si="45"/>
        <v>0</v>
      </c>
      <c r="W89" s="97">
        <f t="shared" si="45"/>
        <v>0</v>
      </c>
      <c r="X89" s="97">
        <f t="shared" si="45"/>
        <v>0</v>
      </c>
      <c r="Y89" s="97">
        <f t="shared" si="45"/>
        <v>0</v>
      </c>
      <c r="Z89" s="97">
        <f t="shared" si="45"/>
        <v>0</v>
      </c>
      <c r="AA89" s="97">
        <f t="shared" si="45"/>
        <v>17482.580000000002</v>
      </c>
      <c r="AB89" s="97">
        <f t="shared" si="45"/>
        <v>0</v>
      </c>
      <c r="AC89" s="97">
        <f t="shared" si="45"/>
        <v>0</v>
      </c>
      <c r="AD89" s="105">
        <f t="shared" si="45"/>
        <v>0</v>
      </c>
    </row>
    <row r="90" spans="1:30" ht="33.75">
      <c r="A90" s="20" t="s">
        <v>244</v>
      </c>
      <c r="B90" s="19" t="s">
        <v>205</v>
      </c>
      <c r="C90" s="84">
        <f>E90+O90-D90</f>
        <v>17482.580000000002</v>
      </c>
      <c r="D90" s="85"/>
      <c r="E90" s="97">
        <f>G90+H90+I90+L90+N90+J90+K90+M90-F90</f>
        <v>17482.580000000002</v>
      </c>
      <c r="F90" s="87"/>
      <c r="G90" s="87"/>
      <c r="H90" s="87"/>
      <c r="I90" s="87"/>
      <c r="J90" s="87"/>
      <c r="K90" s="87"/>
      <c r="L90" s="87">
        <v>17482.580000000002</v>
      </c>
      <c r="M90" s="87"/>
      <c r="N90" s="87"/>
      <c r="O90" s="88"/>
      <c r="P90" s="57" t="s">
        <v>208</v>
      </c>
      <c r="Q90" s="19" t="s">
        <v>205</v>
      </c>
      <c r="R90" s="84">
        <f>T90+AD90-S90</f>
        <v>17482.580000000002</v>
      </c>
      <c r="S90" s="85"/>
      <c r="T90" s="97">
        <f>V90+W90+X90+AA90+AC90+Y90+Z90+AB90-U90</f>
        <v>17482.580000000002</v>
      </c>
      <c r="U90" s="87"/>
      <c r="V90" s="87"/>
      <c r="W90" s="87"/>
      <c r="X90" s="87"/>
      <c r="Y90" s="87"/>
      <c r="Z90" s="87"/>
      <c r="AA90" s="87">
        <v>17482.580000000002</v>
      </c>
      <c r="AB90" s="87"/>
      <c r="AC90" s="87"/>
      <c r="AD90" s="88"/>
    </row>
    <row r="91" spans="1:30" ht="22.5">
      <c r="A91" s="21" t="s">
        <v>209</v>
      </c>
      <c r="B91" s="15" t="s">
        <v>206</v>
      </c>
      <c r="C91" s="84">
        <f>E91+O91-D91</f>
        <v>0</v>
      </c>
      <c r="D91" s="85"/>
      <c r="E91" s="97">
        <f>G91+H91+I91+L91+N91+J91+K91+M91-F91</f>
        <v>0</v>
      </c>
      <c r="F91" s="89"/>
      <c r="G91" s="89"/>
      <c r="H91" s="89"/>
      <c r="I91" s="89"/>
      <c r="J91" s="89"/>
      <c r="K91" s="89"/>
      <c r="L91" s="89"/>
      <c r="M91" s="89"/>
      <c r="N91" s="89"/>
      <c r="O91" s="90"/>
      <c r="P91" s="58" t="s">
        <v>209</v>
      </c>
      <c r="Q91" s="15" t="s">
        <v>206</v>
      </c>
      <c r="R91" s="84">
        <f>T91+AD91-S91</f>
        <v>0</v>
      </c>
      <c r="S91" s="85"/>
      <c r="T91" s="97">
        <f>V91+W91+X91+AA91+AC91+Y91+Z91+AB91-U91</f>
        <v>0</v>
      </c>
      <c r="U91" s="89"/>
      <c r="V91" s="89"/>
      <c r="W91" s="89"/>
      <c r="X91" s="89"/>
      <c r="Y91" s="89"/>
      <c r="Z91" s="89"/>
      <c r="AA91" s="89"/>
      <c r="AB91" s="89"/>
      <c r="AC91" s="89"/>
      <c r="AD91" s="90"/>
    </row>
    <row r="92" spans="1:30" ht="22.5">
      <c r="A92" s="21" t="s">
        <v>210</v>
      </c>
      <c r="B92" s="15" t="s">
        <v>207</v>
      </c>
      <c r="C92" s="84">
        <f>E92+O92-D92</f>
        <v>0</v>
      </c>
      <c r="D92" s="85"/>
      <c r="E92" s="97">
        <f>G92+H92+I92+L92+N92+J92+K92+M92-F92</f>
        <v>0</v>
      </c>
      <c r="F92" s="89"/>
      <c r="G92" s="89"/>
      <c r="H92" s="89"/>
      <c r="I92" s="89"/>
      <c r="J92" s="89"/>
      <c r="K92" s="89"/>
      <c r="L92" s="89"/>
      <c r="M92" s="89"/>
      <c r="N92" s="89"/>
      <c r="O92" s="90"/>
      <c r="P92" s="58" t="s">
        <v>210</v>
      </c>
      <c r="Q92" s="15" t="s">
        <v>207</v>
      </c>
      <c r="R92" s="84">
        <f>T92+AD92-S92</f>
        <v>0</v>
      </c>
      <c r="S92" s="85"/>
      <c r="T92" s="97">
        <f>V92+W92+X92+AA92+AC92+Y92+Z92+AB92-U92</f>
        <v>0</v>
      </c>
      <c r="U92" s="89"/>
      <c r="V92" s="89"/>
      <c r="W92" s="89"/>
      <c r="X92" s="89"/>
      <c r="Y92" s="89"/>
      <c r="Z92" s="89"/>
      <c r="AA92" s="89"/>
      <c r="AB92" s="89"/>
      <c r="AC92" s="89"/>
      <c r="AD92" s="90"/>
    </row>
    <row r="93" spans="1:30" ht="19.5" customHeight="1">
      <c r="A93" s="28" t="s">
        <v>22</v>
      </c>
      <c r="B93" s="15" t="s">
        <v>85</v>
      </c>
      <c r="C93" s="84">
        <f>E93+O93-D93</f>
        <v>8427.8700000000008</v>
      </c>
      <c r="D93" s="85"/>
      <c r="E93" s="97">
        <f>G93+H93+I93+L93+N93+J93+K93+M93-F93</f>
        <v>8427.8700000000008</v>
      </c>
      <c r="F93" s="85"/>
      <c r="G93" s="89"/>
      <c r="H93" s="89"/>
      <c r="I93" s="89"/>
      <c r="J93" s="89"/>
      <c r="K93" s="89"/>
      <c r="L93" s="89">
        <v>602</v>
      </c>
      <c r="M93" s="89"/>
      <c r="N93" s="89">
        <v>7825.87</v>
      </c>
      <c r="O93" s="90"/>
      <c r="P93" s="64" t="s">
        <v>22</v>
      </c>
      <c r="Q93" s="15" t="s">
        <v>85</v>
      </c>
      <c r="R93" s="84">
        <f>T93+AD93-S93</f>
        <v>18130.419999999998</v>
      </c>
      <c r="S93" s="85"/>
      <c r="T93" s="97">
        <f>V93+W93+X93+AA93+AC93+Y93+Z93+AB93-U93</f>
        <v>18130.419999999998</v>
      </c>
      <c r="U93" s="85"/>
      <c r="V93" s="89"/>
      <c r="W93" s="89"/>
      <c r="X93" s="89"/>
      <c r="Y93" s="89"/>
      <c r="Z93" s="89"/>
      <c r="AA93" s="89">
        <v>2209</v>
      </c>
      <c r="AB93" s="89"/>
      <c r="AC93" s="89">
        <v>15921.42</v>
      </c>
      <c r="AD93" s="90"/>
    </row>
    <row r="94" spans="1:30" ht="19.5" customHeight="1">
      <c r="A94" s="28" t="s">
        <v>252</v>
      </c>
      <c r="B94" s="15" t="s">
        <v>86</v>
      </c>
      <c r="C94" s="84">
        <f>E94+O94-D94</f>
        <v>0</v>
      </c>
      <c r="D94" s="85"/>
      <c r="E94" s="97">
        <f>G94+H94+I94+L94+N94+J94+K94+M94-F94</f>
        <v>0</v>
      </c>
      <c r="F94" s="85"/>
      <c r="G94" s="89"/>
      <c r="H94" s="89"/>
      <c r="I94" s="89"/>
      <c r="J94" s="89"/>
      <c r="K94" s="89"/>
      <c r="L94" s="89"/>
      <c r="M94" s="89"/>
      <c r="N94" s="89"/>
      <c r="O94" s="90"/>
      <c r="P94" s="64" t="s">
        <v>252</v>
      </c>
      <c r="Q94" s="15" t="s">
        <v>86</v>
      </c>
      <c r="R94" s="84">
        <f>T94+AD94-S94</f>
        <v>0</v>
      </c>
      <c r="S94" s="85"/>
      <c r="T94" s="97">
        <f>V94+W94+X94+AA94+AC94+Y94+Z94+AB94-U94</f>
        <v>0</v>
      </c>
      <c r="U94" s="85"/>
      <c r="V94" s="89"/>
      <c r="W94" s="89"/>
      <c r="X94" s="89"/>
      <c r="Y94" s="89"/>
      <c r="Z94" s="89"/>
      <c r="AA94" s="89"/>
      <c r="AB94" s="89"/>
      <c r="AC94" s="89"/>
      <c r="AD94" s="90"/>
    </row>
    <row r="95" spans="1:30" s="16" customFormat="1" ht="19.5" customHeight="1">
      <c r="A95" s="28" t="s">
        <v>211</v>
      </c>
      <c r="B95" s="15" t="s">
        <v>87</v>
      </c>
      <c r="C95" s="97">
        <f>C96+C97+C98</f>
        <v>0</v>
      </c>
      <c r="D95" s="85"/>
      <c r="E95" s="97">
        <f>E96+E97+E98</f>
        <v>0</v>
      </c>
      <c r="F95" s="85"/>
      <c r="G95" s="114">
        <f t="shared" ref="G95:O95" si="46">G96+G97+G98</f>
        <v>0</v>
      </c>
      <c r="H95" s="114">
        <f t="shared" si="46"/>
        <v>0</v>
      </c>
      <c r="I95" s="114">
        <f t="shared" si="46"/>
        <v>0</v>
      </c>
      <c r="J95" s="114">
        <f t="shared" si="46"/>
        <v>0</v>
      </c>
      <c r="K95" s="114">
        <f t="shared" si="46"/>
        <v>0</v>
      </c>
      <c r="L95" s="114">
        <f t="shared" si="46"/>
        <v>0</v>
      </c>
      <c r="M95" s="114">
        <f t="shared" si="46"/>
        <v>0</v>
      </c>
      <c r="N95" s="114">
        <f t="shared" si="46"/>
        <v>0</v>
      </c>
      <c r="O95" s="115">
        <f t="shared" si="46"/>
        <v>0</v>
      </c>
      <c r="P95" s="64" t="s">
        <v>211</v>
      </c>
      <c r="Q95" s="15" t="s">
        <v>87</v>
      </c>
      <c r="R95" s="97">
        <f>R96+R97+R98</f>
        <v>0</v>
      </c>
      <c r="S95" s="85"/>
      <c r="T95" s="97">
        <f>T96+T97+T98</f>
        <v>0</v>
      </c>
      <c r="U95" s="85"/>
      <c r="V95" s="114">
        <f t="shared" ref="V95:AD95" si="47">V96+V97+V98</f>
        <v>0</v>
      </c>
      <c r="W95" s="114">
        <f t="shared" si="47"/>
        <v>0</v>
      </c>
      <c r="X95" s="114">
        <f t="shared" si="47"/>
        <v>0</v>
      </c>
      <c r="Y95" s="114">
        <f t="shared" si="47"/>
        <v>0</v>
      </c>
      <c r="Z95" s="114">
        <f t="shared" si="47"/>
        <v>0</v>
      </c>
      <c r="AA95" s="114">
        <f t="shared" si="47"/>
        <v>0</v>
      </c>
      <c r="AB95" s="114">
        <f t="shared" si="47"/>
        <v>0</v>
      </c>
      <c r="AC95" s="114">
        <f t="shared" si="47"/>
        <v>0</v>
      </c>
      <c r="AD95" s="115">
        <f t="shared" si="47"/>
        <v>0</v>
      </c>
    </row>
    <row r="96" spans="1:30" ht="22.5">
      <c r="A96" s="22" t="s">
        <v>253</v>
      </c>
      <c r="B96" s="19" t="s">
        <v>88</v>
      </c>
      <c r="C96" s="84">
        <f>E96+O96-D96</f>
        <v>0</v>
      </c>
      <c r="D96" s="85"/>
      <c r="E96" s="97">
        <f>G96+H96+I96+L96+N96+J96+K96+M96-F96</f>
        <v>0</v>
      </c>
      <c r="F96" s="85"/>
      <c r="G96" s="87"/>
      <c r="H96" s="87"/>
      <c r="I96" s="87"/>
      <c r="J96" s="87"/>
      <c r="K96" s="87"/>
      <c r="L96" s="87"/>
      <c r="M96" s="87"/>
      <c r="N96" s="87"/>
      <c r="O96" s="88"/>
      <c r="P96" s="68" t="s">
        <v>253</v>
      </c>
      <c r="Q96" s="19" t="s">
        <v>88</v>
      </c>
      <c r="R96" s="84">
        <f>T96+AD96-S96</f>
        <v>0</v>
      </c>
      <c r="S96" s="85"/>
      <c r="T96" s="97">
        <f>V96+W96+X96+AA96+AC96+Y96+Z96+AB96-U96</f>
        <v>0</v>
      </c>
      <c r="U96" s="85"/>
      <c r="V96" s="87"/>
      <c r="W96" s="87"/>
      <c r="X96" s="87"/>
      <c r="Y96" s="87"/>
      <c r="Z96" s="87"/>
      <c r="AA96" s="87"/>
      <c r="AB96" s="87"/>
      <c r="AC96" s="87"/>
      <c r="AD96" s="88"/>
    </row>
    <row r="97" spans="1:30" ht="22.5">
      <c r="A97" s="22" t="s">
        <v>212</v>
      </c>
      <c r="B97" s="15" t="s">
        <v>89</v>
      </c>
      <c r="C97" s="84">
        <f>E97+O97-D97</f>
        <v>0</v>
      </c>
      <c r="D97" s="85"/>
      <c r="E97" s="97">
        <f>G97+H97+I97+L97+N97+J97+K97+M97-F97</f>
        <v>0</v>
      </c>
      <c r="F97" s="85"/>
      <c r="G97" s="89"/>
      <c r="H97" s="89"/>
      <c r="I97" s="89"/>
      <c r="J97" s="89"/>
      <c r="K97" s="89"/>
      <c r="L97" s="89"/>
      <c r="M97" s="89"/>
      <c r="N97" s="89"/>
      <c r="O97" s="90"/>
      <c r="P97" s="68" t="s">
        <v>212</v>
      </c>
      <c r="Q97" s="15" t="s">
        <v>89</v>
      </c>
      <c r="R97" s="84">
        <f>T97+AD97-S97</f>
        <v>0</v>
      </c>
      <c r="S97" s="85"/>
      <c r="T97" s="97">
        <f>V97+W97+X97+AA97+AC97+Y97+Z97+AB97-U97</f>
        <v>0</v>
      </c>
      <c r="U97" s="85"/>
      <c r="V97" s="89"/>
      <c r="W97" s="89"/>
      <c r="X97" s="89"/>
      <c r="Y97" s="89"/>
      <c r="Z97" s="89"/>
      <c r="AA97" s="89"/>
      <c r="AB97" s="89"/>
      <c r="AC97" s="89"/>
      <c r="AD97" s="90"/>
    </row>
    <row r="98" spans="1:30">
      <c r="A98" s="22" t="s">
        <v>255</v>
      </c>
      <c r="B98" s="15" t="s">
        <v>254</v>
      </c>
      <c r="C98" s="84">
        <f>E98+O98-D98</f>
        <v>0</v>
      </c>
      <c r="D98" s="85"/>
      <c r="E98" s="97">
        <f>G98+H98+I98+L98+N98+J98+K98+M98-F98</f>
        <v>0</v>
      </c>
      <c r="F98" s="85"/>
      <c r="G98" s="89"/>
      <c r="H98" s="89"/>
      <c r="I98" s="89"/>
      <c r="J98" s="89"/>
      <c r="K98" s="89"/>
      <c r="L98" s="89"/>
      <c r="M98" s="89"/>
      <c r="N98" s="89"/>
      <c r="O98" s="90"/>
      <c r="P98" s="68" t="s">
        <v>255</v>
      </c>
      <c r="Q98" s="15" t="s">
        <v>254</v>
      </c>
      <c r="R98" s="84">
        <f>T98+AD98-S98</f>
        <v>0</v>
      </c>
      <c r="S98" s="85"/>
      <c r="T98" s="97">
        <f>V98+W98+X98+AA98+AC98+Y98+Z98+AB98-U98</f>
        <v>0</v>
      </c>
      <c r="U98" s="85"/>
      <c r="V98" s="89"/>
      <c r="W98" s="89"/>
      <c r="X98" s="89"/>
      <c r="Y98" s="89"/>
      <c r="Z98" s="89"/>
      <c r="AA98" s="89"/>
      <c r="AB98" s="89"/>
      <c r="AC98" s="89"/>
      <c r="AD98" s="90"/>
    </row>
    <row r="99" spans="1:30" ht="19.5" customHeight="1">
      <c r="A99" s="28" t="s">
        <v>37</v>
      </c>
      <c r="B99" s="15" t="s">
        <v>213</v>
      </c>
      <c r="C99" s="97">
        <f>SUM(C100:C102)</f>
        <v>0</v>
      </c>
      <c r="D99" s="85"/>
      <c r="E99" s="97">
        <f>SUM(E100:E102)</f>
        <v>0</v>
      </c>
      <c r="F99" s="85"/>
      <c r="G99" s="97">
        <f t="shared" ref="G99:O99" si="48">SUM(G100:G102)</f>
        <v>0</v>
      </c>
      <c r="H99" s="97">
        <f t="shared" si="48"/>
        <v>0</v>
      </c>
      <c r="I99" s="97">
        <f t="shared" si="48"/>
        <v>0</v>
      </c>
      <c r="J99" s="97">
        <f t="shared" si="48"/>
        <v>0</v>
      </c>
      <c r="K99" s="97">
        <f t="shared" si="48"/>
        <v>0</v>
      </c>
      <c r="L99" s="97">
        <f t="shared" si="48"/>
        <v>0</v>
      </c>
      <c r="M99" s="97">
        <f t="shared" si="48"/>
        <v>0</v>
      </c>
      <c r="N99" s="97">
        <f t="shared" si="48"/>
        <v>0</v>
      </c>
      <c r="O99" s="105">
        <f t="shared" si="48"/>
        <v>0</v>
      </c>
      <c r="P99" s="64" t="s">
        <v>37</v>
      </c>
      <c r="Q99" s="15" t="s">
        <v>213</v>
      </c>
      <c r="R99" s="97">
        <f>SUM(R100:R102)</f>
        <v>0</v>
      </c>
      <c r="S99" s="85"/>
      <c r="T99" s="97">
        <f>SUM(T100:T102)</f>
        <v>0</v>
      </c>
      <c r="U99" s="85"/>
      <c r="V99" s="97">
        <f t="shared" ref="V99:AD99" si="49">SUM(V100:V102)</f>
        <v>0</v>
      </c>
      <c r="W99" s="97">
        <f t="shared" si="49"/>
        <v>0</v>
      </c>
      <c r="X99" s="97">
        <f t="shared" si="49"/>
        <v>0</v>
      </c>
      <c r="Y99" s="97">
        <f t="shared" si="49"/>
        <v>0</v>
      </c>
      <c r="Z99" s="97">
        <f t="shared" si="49"/>
        <v>0</v>
      </c>
      <c r="AA99" s="97">
        <f t="shared" si="49"/>
        <v>0</v>
      </c>
      <c r="AB99" s="97">
        <f t="shared" si="49"/>
        <v>0</v>
      </c>
      <c r="AC99" s="97">
        <f t="shared" si="49"/>
        <v>0</v>
      </c>
      <c r="AD99" s="105">
        <f t="shared" si="49"/>
        <v>0</v>
      </c>
    </row>
    <row r="100" spans="1:30" ht="22.5">
      <c r="A100" s="20" t="s">
        <v>217</v>
      </c>
      <c r="B100" s="19" t="s">
        <v>214</v>
      </c>
      <c r="C100" s="84">
        <f>E100+O100-D100</f>
        <v>0</v>
      </c>
      <c r="D100" s="85"/>
      <c r="E100" s="97">
        <f>G100+H100+I100+L100+N100+J100+K100+M100-F100</f>
        <v>0</v>
      </c>
      <c r="F100" s="85"/>
      <c r="G100" s="87"/>
      <c r="H100" s="87"/>
      <c r="I100" s="87"/>
      <c r="J100" s="87"/>
      <c r="K100" s="87"/>
      <c r="L100" s="87"/>
      <c r="M100" s="87"/>
      <c r="N100" s="87"/>
      <c r="O100" s="88"/>
      <c r="P100" s="57" t="s">
        <v>217</v>
      </c>
      <c r="Q100" s="19" t="s">
        <v>214</v>
      </c>
      <c r="R100" s="84">
        <f>T100+AD100-S100</f>
        <v>0</v>
      </c>
      <c r="S100" s="85"/>
      <c r="T100" s="97">
        <f>V100+W100+X100+AA100+AC100+Y100+Z100+AB100-U100</f>
        <v>0</v>
      </c>
      <c r="U100" s="85"/>
      <c r="V100" s="87"/>
      <c r="W100" s="87"/>
      <c r="X100" s="87"/>
      <c r="Y100" s="87"/>
      <c r="Z100" s="87"/>
      <c r="AA100" s="87"/>
      <c r="AB100" s="87"/>
      <c r="AC100" s="87"/>
      <c r="AD100" s="88"/>
    </row>
    <row r="101" spans="1:30" ht="19.5" customHeight="1">
      <c r="A101" s="21" t="s">
        <v>219</v>
      </c>
      <c r="B101" s="15" t="s">
        <v>215</v>
      </c>
      <c r="C101" s="84">
        <f>E101+O101-D101</f>
        <v>0</v>
      </c>
      <c r="D101" s="85"/>
      <c r="E101" s="97">
        <f>G101+H101+I101+L101+N101+J101+K101+M101-F101</f>
        <v>0</v>
      </c>
      <c r="F101" s="85"/>
      <c r="G101" s="89"/>
      <c r="H101" s="89"/>
      <c r="I101" s="89"/>
      <c r="J101" s="89"/>
      <c r="K101" s="89"/>
      <c r="L101" s="89"/>
      <c r="M101" s="89"/>
      <c r="N101" s="89"/>
      <c r="O101" s="90"/>
      <c r="P101" s="58" t="s">
        <v>219</v>
      </c>
      <c r="Q101" s="15" t="s">
        <v>215</v>
      </c>
      <c r="R101" s="84">
        <f>T101+AD101-S101</f>
        <v>0</v>
      </c>
      <c r="S101" s="85"/>
      <c r="T101" s="97">
        <f>V101+W101+X101+AA101+AC101+Y101+Z101+AB101-U101</f>
        <v>0</v>
      </c>
      <c r="U101" s="85"/>
      <c r="V101" s="89"/>
      <c r="W101" s="89"/>
      <c r="X101" s="89"/>
      <c r="Y101" s="89"/>
      <c r="Z101" s="89"/>
      <c r="AA101" s="89"/>
      <c r="AB101" s="89"/>
      <c r="AC101" s="89"/>
      <c r="AD101" s="90"/>
    </row>
    <row r="102" spans="1:30" ht="19.5" customHeight="1">
      <c r="A102" s="21" t="s">
        <v>218</v>
      </c>
      <c r="B102" s="15" t="s">
        <v>216</v>
      </c>
      <c r="C102" s="84">
        <f>E102+O102-D102</f>
        <v>0</v>
      </c>
      <c r="D102" s="85"/>
      <c r="E102" s="97">
        <f>G102+H102+I102+L102+N102+J102+K102+M102-F102</f>
        <v>0</v>
      </c>
      <c r="F102" s="85"/>
      <c r="G102" s="89"/>
      <c r="H102" s="89"/>
      <c r="I102" s="89"/>
      <c r="J102" s="89"/>
      <c r="K102" s="89"/>
      <c r="L102" s="89"/>
      <c r="M102" s="89"/>
      <c r="N102" s="89"/>
      <c r="O102" s="90"/>
      <c r="P102" s="58" t="s">
        <v>218</v>
      </c>
      <c r="Q102" s="15" t="s">
        <v>216</v>
      </c>
      <c r="R102" s="84">
        <f>T102+AD102-S102</f>
        <v>0</v>
      </c>
      <c r="S102" s="85"/>
      <c r="T102" s="97">
        <f>V102+W102+X102+AA102+AC102+Y102+Z102+AB102-U102</f>
        <v>0</v>
      </c>
      <c r="U102" s="85"/>
      <c r="V102" s="89"/>
      <c r="W102" s="89"/>
      <c r="X102" s="89"/>
      <c r="Y102" s="89"/>
      <c r="Z102" s="89"/>
      <c r="AA102" s="89"/>
      <c r="AB102" s="89"/>
      <c r="AC102" s="89"/>
      <c r="AD102" s="90"/>
    </row>
    <row r="103" spans="1:30" ht="19.5" customHeight="1">
      <c r="A103" s="28" t="s">
        <v>26</v>
      </c>
      <c r="B103" s="15" t="s">
        <v>261</v>
      </c>
      <c r="C103" s="84">
        <f>E103+O103-D103</f>
        <v>85270.75</v>
      </c>
      <c r="D103" s="120"/>
      <c r="E103" s="97">
        <f>G103+H103+I103+L103+N103+J103+K103+M103-F103</f>
        <v>85270.75</v>
      </c>
      <c r="F103" s="120"/>
      <c r="G103" s="89"/>
      <c r="H103" s="89"/>
      <c r="I103" s="89"/>
      <c r="J103" s="89"/>
      <c r="K103" s="89"/>
      <c r="L103" s="89">
        <v>58769.78</v>
      </c>
      <c r="M103" s="89"/>
      <c r="N103" s="89">
        <v>26500.97</v>
      </c>
      <c r="O103" s="90"/>
      <c r="P103" s="64" t="s">
        <v>26</v>
      </c>
      <c r="Q103" s="15" t="s">
        <v>261</v>
      </c>
      <c r="R103" s="84">
        <f>T103+AD103-S103</f>
        <v>86857.71</v>
      </c>
      <c r="S103" s="120"/>
      <c r="T103" s="97">
        <f>V103+W103+X103+AA103+AC103+Y103+Z103+AB103-U103</f>
        <v>86857.71</v>
      </c>
      <c r="U103" s="120"/>
      <c r="V103" s="89"/>
      <c r="W103" s="89"/>
      <c r="X103" s="89"/>
      <c r="Y103" s="89"/>
      <c r="Z103" s="89"/>
      <c r="AA103" s="89">
        <v>46288.02</v>
      </c>
      <c r="AB103" s="89"/>
      <c r="AC103" s="89">
        <v>40569.69</v>
      </c>
      <c r="AD103" s="90"/>
    </row>
    <row r="104" spans="1:30" s="16" customFormat="1" ht="34.5" customHeight="1">
      <c r="A104" s="54" t="s">
        <v>262</v>
      </c>
      <c r="B104" s="29" t="s">
        <v>90</v>
      </c>
      <c r="C104" s="97">
        <f t="shared" ref="C104:O104" si="50">C57+C66+C75+C79+C83+C87+C88+C89+C93+C94+C95+C99+C103</f>
        <v>1040257776.71</v>
      </c>
      <c r="D104" s="97">
        <f t="shared" si="50"/>
        <v>0</v>
      </c>
      <c r="E104" s="97">
        <f t="shared" si="50"/>
        <v>1040257776.71</v>
      </c>
      <c r="F104" s="97">
        <f t="shared" si="50"/>
        <v>0</v>
      </c>
      <c r="G104" s="97">
        <f t="shared" si="50"/>
        <v>0</v>
      </c>
      <c r="H104" s="97">
        <f t="shared" si="50"/>
        <v>0</v>
      </c>
      <c r="I104" s="97">
        <f t="shared" si="50"/>
        <v>0</v>
      </c>
      <c r="J104" s="97">
        <f t="shared" si="50"/>
        <v>0</v>
      </c>
      <c r="K104" s="97">
        <f t="shared" si="50"/>
        <v>0</v>
      </c>
      <c r="L104" s="97">
        <f t="shared" si="50"/>
        <v>983584837.86000001</v>
      </c>
      <c r="M104" s="97">
        <f t="shared" si="50"/>
        <v>23829756.359999999</v>
      </c>
      <c r="N104" s="97">
        <f t="shared" si="50"/>
        <v>32843182.489999998</v>
      </c>
      <c r="O104" s="105">
        <f t="shared" si="50"/>
        <v>0</v>
      </c>
      <c r="P104" s="65" t="s">
        <v>220</v>
      </c>
      <c r="Q104" s="29" t="s">
        <v>90</v>
      </c>
      <c r="R104" s="97">
        <f t="shared" ref="R104:AD104" si="51">R57+R66+R75+R79+R83+R87+R88+R89+R93+R94+R95+R99+R103</f>
        <v>1058102286.49</v>
      </c>
      <c r="S104" s="97">
        <f t="shared" si="51"/>
        <v>0</v>
      </c>
      <c r="T104" s="97">
        <f t="shared" si="51"/>
        <v>1058102286.49</v>
      </c>
      <c r="U104" s="97">
        <f t="shared" si="51"/>
        <v>0</v>
      </c>
      <c r="V104" s="97">
        <f t="shared" si="51"/>
        <v>0</v>
      </c>
      <c r="W104" s="97">
        <f t="shared" si="51"/>
        <v>0</v>
      </c>
      <c r="X104" s="97">
        <f t="shared" si="51"/>
        <v>0</v>
      </c>
      <c r="Y104" s="97">
        <f t="shared" si="51"/>
        <v>0</v>
      </c>
      <c r="Z104" s="97">
        <f t="shared" si="51"/>
        <v>0</v>
      </c>
      <c r="AA104" s="97">
        <f t="shared" si="51"/>
        <v>998123310.12</v>
      </c>
      <c r="AB104" s="97">
        <f t="shared" si="51"/>
        <v>23700150.760000002</v>
      </c>
      <c r="AC104" s="97">
        <f t="shared" si="51"/>
        <v>36278825.609999999</v>
      </c>
      <c r="AD104" s="105">
        <f t="shared" si="51"/>
        <v>0</v>
      </c>
    </row>
    <row r="105" spans="1:30" ht="19.5" customHeight="1" thickBot="1">
      <c r="A105" s="30" t="s">
        <v>23</v>
      </c>
      <c r="B105" s="31" t="s">
        <v>91</v>
      </c>
      <c r="C105" s="107">
        <f t="shared" ref="C105:O105" si="52">C55+C104</f>
        <v>1415993542.1300001</v>
      </c>
      <c r="D105" s="107">
        <f t="shared" si="52"/>
        <v>0</v>
      </c>
      <c r="E105" s="107">
        <f t="shared" si="52"/>
        <v>1415993542.1300001</v>
      </c>
      <c r="F105" s="107">
        <f t="shared" si="52"/>
        <v>0</v>
      </c>
      <c r="G105" s="107">
        <f t="shared" si="52"/>
        <v>0</v>
      </c>
      <c r="H105" s="107">
        <f t="shared" si="52"/>
        <v>0</v>
      </c>
      <c r="I105" s="107">
        <f t="shared" si="52"/>
        <v>0</v>
      </c>
      <c r="J105" s="107">
        <f t="shared" si="52"/>
        <v>0</v>
      </c>
      <c r="K105" s="107">
        <f t="shared" si="52"/>
        <v>0</v>
      </c>
      <c r="L105" s="107">
        <f t="shared" si="52"/>
        <v>1107069360.96</v>
      </c>
      <c r="M105" s="107">
        <f t="shared" si="52"/>
        <v>165557138.46000001</v>
      </c>
      <c r="N105" s="107">
        <f t="shared" si="52"/>
        <v>143367042.71000001</v>
      </c>
      <c r="O105" s="108">
        <f t="shared" si="52"/>
        <v>0</v>
      </c>
      <c r="P105" s="66" t="s">
        <v>23</v>
      </c>
      <c r="Q105" s="31" t="s">
        <v>91</v>
      </c>
      <c r="R105" s="107">
        <f t="shared" ref="R105:AD105" si="53">R55+R104</f>
        <v>1647243455.4300001</v>
      </c>
      <c r="S105" s="107">
        <f t="shared" si="53"/>
        <v>0</v>
      </c>
      <c r="T105" s="107">
        <f t="shared" si="53"/>
        <v>1647243455.4300001</v>
      </c>
      <c r="U105" s="107">
        <f t="shared" si="53"/>
        <v>0</v>
      </c>
      <c r="V105" s="107">
        <f t="shared" si="53"/>
        <v>0</v>
      </c>
      <c r="W105" s="107">
        <f t="shared" si="53"/>
        <v>0</v>
      </c>
      <c r="X105" s="107">
        <f t="shared" si="53"/>
        <v>0</v>
      </c>
      <c r="Y105" s="107">
        <f t="shared" si="53"/>
        <v>0</v>
      </c>
      <c r="Z105" s="107">
        <f t="shared" si="53"/>
        <v>0</v>
      </c>
      <c r="AA105" s="107">
        <f t="shared" si="53"/>
        <v>1147372204.1199999</v>
      </c>
      <c r="AB105" s="107">
        <f t="shared" si="53"/>
        <v>350703629.08999997</v>
      </c>
      <c r="AC105" s="107">
        <f t="shared" si="53"/>
        <v>149167622.22</v>
      </c>
      <c r="AD105" s="108">
        <f t="shared" si="53"/>
        <v>0</v>
      </c>
    </row>
    <row r="106" spans="1:30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4"/>
      <c r="Q106" s="35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27" t="s">
        <v>117</v>
      </c>
      <c r="P107" s="34"/>
      <c r="Q107" s="35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27" t="s">
        <v>118</v>
      </c>
    </row>
    <row r="108" spans="1:30" ht="12.75" customHeight="1">
      <c r="A108" s="189" t="s">
        <v>33</v>
      </c>
      <c r="B108" s="192" t="s">
        <v>1</v>
      </c>
      <c r="C108" s="191" t="s">
        <v>248</v>
      </c>
      <c r="D108" s="191"/>
      <c r="E108" s="191"/>
      <c r="F108" s="191"/>
      <c r="G108" s="191"/>
      <c r="H108" s="191"/>
      <c r="I108" s="191"/>
      <c r="J108" s="191"/>
      <c r="K108" s="191"/>
      <c r="L108" s="191"/>
      <c r="M108" s="191"/>
      <c r="N108" s="191"/>
      <c r="O108" s="191"/>
      <c r="P108" s="189" t="s">
        <v>33</v>
      </c>
      <c r="Q108" s="192" t="s">
        <v>1</v>
      </c>
      <c r="R108" s="190" t="s">
        <v>126</v>
      </c>
      <c r="S108" s="191"/>
      <c r="T108" s="191"/>
      <c r="U108" s="191"/>
      <c r="V108" s="191"/>
      <c r="W108" s="191"/>
      <c r="X108" s="191"/>
      <c r="Y108" s="191"/>
      <c r="Z108" s="191"/>
      <c r="AA108" s="191"/>
      <c r="AB108" s="191"/>
      <c r="AC108" s="191"/>
      <c r="AD108" s="191"/>
    </row>
    <row r="109" spans="1:30" ht="135">
      <c r="A109" s="189"/>
      <c r="B109" s="192"/>
      <c r="C109" s="71" t="s">
        <v>122</v>
      </c>
      <c r="D109" s="80" t="s">
        <v>123</v>
      </c>
      <c r="E109" s="9" t="s">
        <v>124</v>
      </c>
      <c r="F109" s="80" t="s">
        <v>125</v>
      </c>
      <c r="G109" s="9" t="s">
        <v>2</v>
      </c>
      <c r="H109" s="9" t="s">
        <v>268</v>
      </c>
      <c r="I109" s="9" t="s">
        <v>3</v>
      </c>
      <c r="J109" s="9" t="s">
        <v>273</v>
      </c>
      <c r="K109" s="9" t="s">
        <v>272</v>
      </c>
      <c r="L109" s="9" t="s">
        <v>4</v>
      </c>
      <c r="M109" s="9" t="s">
        <v>270</v>
      </c>
      <c r="N109" s="9" t="s">
        <v>271</v>
      </c>
      <c r="O109" s="71" t="s">
        <v>5</v>
      </c>
      <c r="P109" s="189"/>
      <c r="Q109" s="192"/>
      <c r="R109" s="71" t="s">
        <v>122</v>
      </c>
      <c r="S109" s="80" t="s">
        <v>123</v>
      </c>
      <c r="T109" s="9" t="s">
        <v>124</v>
      </c>
      <c r="U109" s="80" t="s">
        <v>125</v>
      </c>
      <c r="V109" s="9" t="s">
        <v>2</v>
      </c>
      <c r="W109" s="9" t="s">
        <v>268</v>
      </c>
      <c r="X109" s="9" t="s">
        <v>3</v>
      </c>
      <c r="Y109" s="9" t="s">
        <v>273</v>
      </c>
      <c r="Z109" s="9" t="s">
        <v>272</v>
      </c>
      <c r="AA109" s="9" t="s">
        <v>4</v>
      </c>
      <c r="AB109" s="9" t="s">
        <v>270</v>
      </c>
      <c r="AC109" s="9" t="s">
        <v>271</v>
      </c>
      <c r="AD109" s="71" t="s">
        <v>5</v>
      </c>
    </row>
    <row r="110" spans="1:30" ht="13.5" thickBot="1">
      <c r="A110" s="83">
        <v>1</v>
      </c>
      <c r="B110" s="11">
        <v>2</v>
      </c>
      <c r="C110" s="12">
        <v>3</v>
      </c>
      <c r="D110" s="12">
        <v>4</v>
      </c>
      <c r="E110" s="12">
        <v>5</v>
      </c>
      <c r="F110" s="12">
        <v>6</v>
      </c>
      <c r="G110" s="12">
        <v>7</v>
      </c>
      <c r="H110" s="12">
        <v>8</v>
      </c>
      <c r="I110" s="12">
        <v>9</v>
      </c>
      <c r="J110" s="12">
        <v>10</v>
      </c>
      <c r="K110" s="12">
        <v>11</v>
      </c>
      <c r="L110" s="12">
        <v>12</v>
      </c>
      <c r="M110" s="12">
        <v>13</v>
      </c>
      <c r="N110" s="12">
        <v>14</v>
      </c>
      <c r="O110" s="82">
        <v>15</v>
      </c>
      <c r="P110" s="83">
        <v>1</v>
      </c>
      <c r="Q110" s="10">
        <v>2</v>
      </c>
      <c r="R110" s="12">
        <v>16</v>
      </c>
      <c r="S110" s="12">
        <v>17</v>
      </c>
      <c r="T110" s="12">
        <v>18</v>
      </c>
      <c r="U110" s="12">
        <v>19</v>
      </c>
      <c r="V110" s="12">
        <v>20</v>
      </c>
      <c r="W110" s="12">
        <v>21</v>
      </c>
      <c r="X110" s="12">
        <v>22</v>
      </c>
      <c r="Y110" s="12">
        <v>23</v>
      </c>
      <c r="Z110" s="12">
        <v>24</v>
      </c>
      <c r="AA110" s="12">
        <v>25</v>
      </c>
      <c r="AB110" s="12">
        <v>26</v>
      </c>
      <c r="AC110" s="12">
        <v>27</v>
      </c>
      <c r="AD110" s="81">
        <v>28</v>
      </c>
    </row>
    <row r="111" spans="1:30">
      <c r="A111" s="48" t="s">
        <v>24</v>
      </c>
      <c r="B111" s="42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2"/>
      <c r="P111" s="75" t="s">
        <v>24</v>
      </c>
      <c r="Q111" s="42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2"/>
    </row>
    <row r="112" spans="1:30" ht="22.5">
      <c r="A112" s="50" t="s">
        <v>25</v>
      </c>
      <c r="B112" s="19" t="s">
        <v>92</v>
      </c>
      <c r="C112" s="84">
        <f>SUM(C113:C116)</f>
        <v>28976800</v>
      </c>
      <c r="D112" s="85"/>
      <c r="E112" s="84">
        <f t="shared" ref="E112:O112" si="54">SUM(E113:E116)</f>
        <v>28976800</v>
      </c>
      <c r="F112" s="84">
        <f t="shared" si="54"/>
        <v>0</v>
      </c>
      <c r="G112" s="84">
        <f t="shared" si="54"/>
        <v>0</v>
      </c>
      <c r="H112" s="84">
        <f t="shared" si="54"/>
        <v>0</v>
      </c>
      <c r="I112" s="84">
        <f t="shared" si="54"/>
        <v>0</v>
      </c>
      <c r="J112" s="84">
        <f t="shared" si="54"/>
        <v>0</v>
      </c>
      <c r="K112" s="84">
        <f t="shared" si="54"/>
        <v>0</v>
      </c>
      <c r="L112" s="84">
        <f t="shared" si="54"/>
        <v>28976800</v>
      </c>
      <c r="M112" s="84">
        <f t="shared" si="54"/>
        <v>0</v>
      </c>
      <c r="N112" s="84">
        <f t="shared" si="54"/>
        <v>0</v>
      </c>
      <c r="O112" s="86">
        <f t="shared" si="54"/>
        <v>0</v>
      </c>
      <c r="P112" s="63" t="s">
        <v>25</v>
      </c>
      <c r="Q112" s="19" t="s">
        <v>92</v>
      </c>
      <c r="R112" s="84">
        <f>SUM(R113:R116)</f>
        <v>33076200</v>
      </c>
      <c r="S112" s="85"/>
      <c r="T112" s="84">
        <f t="shared" ref="T112:AD112" si="55">SUM(T113:T116)</f>
        <v>33076200</v>
      </c>
      <c r="U112" s="84">
        <f t="shared" si="55"/>
        <v>0</v>
      </c>
      <c r="V112" s="84">
        <f t="shared" si="55"/>
        <v>0</v>
      </c>
      <c r="W112" s="84">
        <f t="shared" si="55"/>
        <v>0</v>
      </c>
      <c r="X112" s="84">
        <f t="shared" si="55"/>
        <v>0</v>
      </c>
      <c r="Y112" s="84">
        <f t="shared" si="55"/>
        <v>0</v>
      </c>
      <c r="Z112" s="84">
        <f t="shared" si="55"/>
        <v>0</v>
      </c>
      <c r="AA112" s="84">
        <f t="shared" si="55"/>
        <v>33076200</v>
      </c>
      <c r="AB112" s="84">
        <f t="shared" si="55"/>
        <v>0</v>
      </c>
      <c r="AC112" s="84">
        <f t="shared" si="55"/>
        <v>0</v>
      </c>
      <c r="AD112" s="86">
        <f t="shared" si="55"/>
        <v>0</v>
      </c>
    </row>
    <row r="113" spans="1:30" ht="22.5">
      <c r="A113" s="20" t="s">
        <v>225</v>
      </c>
      <c r="B113" s="19" t="s">
        <v>221</v>
      </c>
      <c r="C113" s="84">
        <f t="shared" ref="C113:C124" si="56">E113+O113-D113</f>
        <v>28976800</v>
      </c>
      <c r="D113" s="85"/>
      <c r="E113" s="97">
        <f t="shared" ref="E113:E118" si="57">G113+H113+I113+L113+N113+J113+K113+M113-F113</f>
        <v>28976800</v>
      </c>
      <c r="F113" s="87"/>
      <c r="G113" s="87"/>
      <c r="H113" s="87"/>
      <c r="I113" s="87"/>
      <c r="J113" s="87"/>
      <c r="K113" s="87"/>
      <c r="L113" s="87">
        <v>28976800</v>
      </c>
      <c r="M113" s="87"/>
      <c r="N113" s="87"/>
      <c r="O113" s="88"/>
      <c r="P113" s="57" t="s">
        <v>225</v>
      </c>
      <c r="Q113" s="19" t="s">
        <v>221</v>
      </c>
      <c r="R113" s="84">
        <f t="shared" ref="R113:R124" si="58">T113+AD113-S113</f>
        <v>33076200</v>
      </c>
      <c r="S113" s="85"/>
      <c r="T113" s="97">
        <f t="shared" ref="T113:T118" si="59">V113+W113+X113+AA113+AC113+Y113+Z113+AB113-U113</f>
        <v>33076200</v>
      </c>
      <c r="U113" s="87"/>
      <c r="V113" s="87"/>
      <c r="W113" s="87"/>
      <c r="X113" s="87"/>
      <c r="Y113" s="87"/>
      <c r="Z113" s="87"/>
      <c r="AA113" s="87">
        <v>33076200</v>
      </c>
      <c r="AB113" s="87"/>
      <c r="AC113" s="87"/>
      <c r="AD113" s="88"/>
    </row>
    <row r="114" spans="1:30" ht="33.75">
      <c r="A114" s="21" t="s">
        <v>226</v>
      </c>
      <c r="B114" s="15" t="s">
        <v>222</v>
      </c>
      <c r="C114" s="84">
        <f t="shared" si="56"/>
        <v>0</v>
      </c>
      <c r="D114" s="85"/>
      <c r="E114" s="97">
        <f t="shared" si="57"/>
        <v>0</v>
      </c>
      <c r="F114" s="89"/>
      <c r="G114" s="89"/>
      <c r="H114" s="89"/>
      <c r="I114" s="89"/>
      <c r="J114" s="89"/>
      <c r="K114" s="89"/>
      <c r="L114" s="89"/>
      <c r="M114" s="89"/>
      <c r="N114" s="89"/>
      <c r="O114" s="90"/>
      <c r="P114" s="58" t="s">
        <v>226</v>
      </c>
      <c r="Q114" s="15" t="s">
        <v>222</v>
      </c>
      <c r="R114" s="84">
        <f t="shared" si="58"/>
        <v>0</v>
      </c>
      <c r="S114" s="85"/>
      <c r="T114" s="97">
        <f t="shared" si="59"/>
        <v>0</v>
      </c>
      <c r="U114" s="89"/>
      <c r="V114" s="89"/>
      <c r="W114" s="89"/>
      <c r="X114" s="89"/>
      <c r="Y114" s="89"/>
      <c r="Z114" s="89"/>
      <c r="AA114" s="89"/>
      <c r="AB114" s="89"/>
      <c r="AC114" s="89"/>
      <c r="AD114" s="90"/>
    </row>
    <row r="115" spans="1:30" ht="22.5">
      <c r="A115" s="21" t="s">
        <v>227</v>
      </c>
      <c r="B115" s="15" t="s">
        <v>223</v>
      </c>
      <c r="C115" s="84">
        <f t="shared" si="56"/>
        <v>0</v>
      </c>
      <c r="D115" s="85"/>
      <c r="E115" s="97">
        <f t="shared" si="57"/>
        <v>0</v>
      </c>
      <c r="F115" s="89"/>
      <c r="G115" s="89"/>
      <c r="H115" s="89"/>
      <c r="I115" s="89"/>
      <c r="J115" s="89"/>
      <c r="K115" s="89"/>
      <c r="L115" s="89"/>
      <c r="M115" s="89"/>
      <c r="N115" s="89"/>
      <c r="O115" s="90"/>
      <c r="P115" s="58" t="s">
        <v>227</v>
      </c>
      <c r="Q115" s="15" t="s">
        <v>223</v>
      </c>
      <c r="R115" s="84">
        <f t="shared" si="58"/>
        <v>0</v>
      </c>
      <c r="S115" s="85"/>
      <c r="T115" s="97">
        <f t="shared" si="59"/>
        <v>0</v>
      </c>
      <c r="U115" s="89"/>
      <c r="V115" s="89"/>
      <c r="W115" s="89"/>
      <c r="X115" s="89"/>
      <c r="Y115" s="89"/>
      <c r="Z115" s="89"/>
      <c r="AA115" s="89"/>
      <c r="AB115" s="89"/>
      <c r="AC115" s="89"/>
      <c r="AD115" s="90"/>
    </row>
    <row r="116" spans="1:30" ht="22.5">
      <c r="A116" s="21" t="s">
        <v>228</v>
      </c>
      <c r="B116" s="15" t="s">
        <v>224</v>
      </c>
      <c r="C116" s="84">
        <f t="shared" si="56"/>
        <v>0</v>
      </c>
      <c r="D116" s="85"/>
      <c r="E116" s="97">
        <f t="shared" si="57"/>
        <v>0</v>
      </c>
      <c r="F116" s="89"/>
      <c r="G116" s="89"/>
      <c r="H116" s="89"/>
      <c r="I116" s="89"/>
      <c r="J116" s="89"/>
      <c r="K116" s="89"/>
      <c r="L116" s="89"/>
      <c r="M116" s="89"/>
      <c r="N116" s="89"/>
      <c r="O116" s="90"/>
      <c r="P116" s="58" t="s">
        <v>228</v>
      </c>
      <c r="Q116" s="15" t="s">
        <v>224</v>
      </c>
      <c r="R116" s="84">
        <f t="shared" si="58"/>
        <v>0</v>
      </c>
      <c r="S116" s="85"/>
      <c r="T116" s="97">
        <f t="shared" si="59"/>
        <v>0</v>
      </c>
      <c r="U116" s="89"/>
      <c r="V116" s="89"/>
      <c r="W116" s="89"/>
      <c r="X116" s="89"/>
      <c r="Y116" s="89"/>
      <c r="Z116" s="89"/>
      <c r="AA116" s="89"/>
      <c r="AB116" s="89"/>
      <c r="AC116" s="89"/>
      <c r="AD116" s="90"/>
    </row>
    <row r="117" spans="1:30" ht="19.5" customHeight="1">
      <c r="A117" s="28" t="s">
        <v>39</v>
      </c>
      <c r="B117" s="15" t="s">
        <v>93</v>
      </c>
      <c r="C117" s="84">
        <f t="shared" si="56"/>
        <v>3094540</v>
      </c>
      <c r="D117" s="89"/>
      <c r="E117" s="97">
        <f t="shared" si="57"/>
        <v>3094540</v>
      </c>
      <c r="F117" s="89"/>
      <c r="G117" s="89"/>
      <c r="H117" s="89"/>
      <c r="I117" s="89"/>
      <c r="J117" s="89"/>
      <c r="K117" s="89"/>
      <c r="L117" s="89">
        <v>1247806.44</v>
      </c>
      <c r="M117" s="89">
        <v>1129158.6499999999</v>
      </c>
      <c r="N117" s="89">
        <v>717574.91</v>
      </c>
      <c r="O117" s="90"/>
      <c r="P117" s="64" t="s">
        <v>39</v>
      </c>
      <c r="Q117" s="15" t="s">
        <v>93</v>
      </c>
      <c r="R117" s="84">
        <f t="shared" si="58"/>
        <v>1959531.99</v>
      </c>
      <c r="S117" s="89"/>
      <c r="T117" s="97">
        <f t="shared" si="59"/>
        <v>1959531.99</v>
      </c>
      <c r="U117" s="89"/>
      <c r="V117" s="89"/>
      <c r="W117" s="89"/>
      <c r="X117" s="89"/>
      <c r="Y117" s="89"/>
      <c r="Z117" s="89"/>
      <c r="AA117" s="89">
        <v>1770390.55</v>
      </c>
      <c r="AB117" s="89"/>
      <c r="AC117" s="89">
        <v>189141.44</v>
      </c>
      <c r="AD117" s="90"/>
    </row>
    <row r="118" spans="1:30" s="16" customFormat="1" ht="19.5" customHeight="1">
      <c r="A118" s="28" t="s">
        <v>26</v>
      </c>
      <c r="B118" s="15" t="s">
        <v>94</v>
      </c>
      <c r="C118" s="84">
        <f t="shared" si="56"/>
        <v>2829704.95</v>
      </c>
      <c r="D118" s="85"/>
      <c r="E118" s="97">
        <f t="shared" si="57"/>
        <v>2829704.95</v>
      </c>
      <c r="F118" s="85"/>
      <c r="G118" s="84">
        <f t="shared" ref="G118:O118" si="60">SUM(G119:G124)</f>
        <v>0</v>
      </c>
      <c r="H118" s="84">
        <f t="shared" si="60"/>
        <v>0</v>
      </c>
      <c r="I118" s="84">
        <f t="shared" si="60"/>
        <v>0</v>
      </c>
      <c r="J118" s="84">
        <f t="shared" si="60"/>
        <v>0</v>
      </c>
      <c r="K118" s="84">
        <f t="shared" si="60"/>
        <v>0</v>
      </c>
      <c r="L118" s="84">
        <f t="shared" si="60"/>
        <v>2804709.05</v>
      </c>
      <c r="M118" s="84">
        <f t="shared" si="60"/>
        <v>0</v>
      </c>
      <c r="N118" s="84">
        <f t="shared" si="60"/>
        <v>24995.9</v>
      </c>
      <c r="O118" s="86">
        <f t="shared" si="60"/>
        <v>0</v>
      </c>
      <c r="P118" s="64" t="s">
        <v>26</v>
      </c>
      <c r="Q118" s="15" t="s">
        <v>94</v>
      </c>
      <c r="R118" s="84">
        <f t="shared" si="58"/>
        <v>3198392.68</v>
      </c>
      <c r="S118" s="85"/>
      <c r="T118" s="97">
        <f t="shared" si="59"/>
        <v>3198392.68</v>
      </c>
      <c r="U118" s="85"/>
      <c r="V118" s="84">
        <f t="shared" ref="V118:AD118" si="61">SUM(V119:V124)</f>
        <v>0</v>
      </c>
      <c r="W118" s="84">
        <f t="shared" si="61"/>
        <v>0</v>
      </c>
      <c r="X118" s="84">
        <f t="shared" si="61"/>
        <v>0</v>
      </c>
      <c r="Y118" s="84">
        <f t="shared" si="61"/>
        <v>0</v>
      </c>
      <c r="Z118" s="84">
        <f t="shared" si="61"/>
        <v>0</v>
      </c>
      <c r="AA118" s="84">
        <f t="shared" si="61"/>
        <v>3001927.55</v>
      </c>
      <c r="AB118" s="84">
        <f t="shared" si="61"/>
        <v>0</v>
      </c>
      <c r="AC118" s="84">
        <f t="shared" si="61"/>
        <v>196465.13</v>
      </c>
      <c r="AD118" s="86">
        <f t="shared" si="61"/>
        <v>0</v>
      </c>
    </row>
    <row r="119" spans="1:30" ht="33.75">
      <c r="A119" s="20" t="s">
        <v>229</v>
      </c>
      <c r="B119" s="19" t="s">
        <v>95</v>
      </c>
      <c r="C119" s="84">
        <f t="shared" si="56"/>
        <v>975</v>
      </c>
      <c r="D119" s="85"/>
      <c r="E119" s="97">
        <f t="shared" ref="E119:E124" si="62">G119+H119+I119+L119+N119+J119+K119+M119-F119</f>
        <v>975</v>
      </c>
      <c r="F119" s="85"/>
      <c r="G119" s="87"/>
      <c r="H119" s="87"/>
      <c r="I119" s="87"/>
      <c r="J119" s="87"/>
      <c r="K119" s="87"/>
      <c r="L119" s="87"/>
      <c r="M119" s="87"/>
      <c r="N119" s="87">
        <v>975</v>
      </c>
      <c r="O119" s="88"/>
      <c r="P119" s="57" t="s">
        <v>229</v>
      </c>
      <c r="Q119" s="19" t="s">
        <v>95</v>
      </c>
      <c r="R119" s="84">
        <f t="shared" si="58"/>
        <v>3755</v>
      </c>
      <c r="S119" s="85"/>
      <c r="T119" s="97">
        <f t="shared" ref="T119:T124" si="63">V119+W119+X119+AA119+AC119+Y119+Z119+AB119-U119</f>
        <v>3755</v>
      </c>
      <c r="U119" s="85"/>
      <c r="V119" s="87"/>
      <c r="W119" s="87"/>
      <c r="X119" s="87"/>
      <c r="Y119" s="87"/>
      <c r="Z119" s="87"/>
      <c r="AA119" s="87"/>
      <c r="AB119" s="87"/>
      <c r="AC119" s="87">
        <v>3755</v>
      </c>
      <c r="AD119" s="88"/>
    </row>
    <row r="120" spans="1:30" ht="22.5">
      <c r="A120" s="21" t="s">
        <v>245</v>
      </c>
      <c r="B120" s="15" t="s">
        <v>96</v>
      </c>
      <c r="C120" s="84">
        <f t="shared" si="56"/>
        <v>256449.39</v>
      </c>
      <c r="D120" s="85"/>
      <c r="E120" s="97">
        <f t="shared" si="62"/>
        <v>256449.39</v>
      </c>
      <c r="F120" s="85"/>
      <c r="G120" s="89"/>
      <c r="H120" s="89"/>
      <c r="I120" s="89"/>
      <c r="J120" s="89"/>
      <c r="K120" s="89"/>
      <c r="L120" s="89">
        <v>251466.34</v>
      </c>
      <c r="M120" s="89"/>
      <c r="N120" s="89">
        <v>4983.05</v>
      </c>
      <c r="O120" s="90"/>
      <c r="P120" s="58" t="s">
        <v>245</v>
      </c>
      <c r="Q120" s="15" t="s">
        <v>96</v>
      </c>
      <c r="R120" s="84">
        <f t="shared" si="58"/>
        <v>328138.55</v>
      </c>
      <c r="S120" s="85"/>
      <c r="T120" s="97">
        <f t="shared" si="63"/>
        <v>328138.55</v>
      </c>
      <c r="U120" s="85"/>
      <c r="V120" s="89"/>
      <c r="W120" s="89"/>
      <c r="X120" s="89"/>
      <c r="Y120" s="89"/>
      <c r="Z120" s="89"/>
      <c r="AA120" s="89">
        <v>315123.61</v>
      </c>
      <c r="AB120" s="89"/>
      <c r="AC120" s="89">
        <v>13014.94</v>
      </c>
      <c r="AD120" s="90"/>
    </row>
    <row r="121" spans="1:30" ht="22.5">
      <c r="A121" s="21" t="s">
        <v>40</v>
      </c>
      <c r="B121" s="15" t="s">
        <v>97</v>
      </c>
      <c r="C121" s="84">
        <f t="shared" si="56"/>
        <v>0</v>
      </c>
      <c r="D121" s="85"/>
      <c r="E121" s="97">
        <f t="shared" si="62"/>
        <v>0</v>
      </c>
      <c r="F121" s="85"/>
      <c r="G121" s="89"/>
      <c r="H121" s="89"/>
      <c r="I121" s="89"/>
      <c r="J121" s="89"/>
      <c r="K121" s="89"/>
      <c r="L121" s="89"/>
      <c r="M121" s="89"/>
      <c r="N121" s="89"/>
      <c r="O121" s="90"/>
      <c r="P121" s="58" t="s">
        <v>40</v>
      </c>
      <c r="Q121" s="15" t="s">
        <v>97</v>
      </c>
      <c r="R121" s="84">
        <f t="shared" si="58"/>
        <v>0</v>
      </c>
      <c r="S121" s="85"/>
      <c r="T121" s="97">
        <f t="shared" si="63"/>
        <v>0</v>
      </c>
      <c r="U121" s="85"/>
      <c r="V121" s="89"/>
      <c r="W121" s="89"/>
      <c r="X121" s="89"/>
      <c r="Y121" s="89"/>
      <c r="Z121" s="89"/>
      <c r="AA121" s="89"/>
      <c r="AB121" s="89"/>
      <c r="AC121" s="89"/>
      <c r="AD121" s="90"/>
    </row>
    <row r="122" spans="1:30" ht="22.5">
      <c r="A122" s="23" t="s">
        <v>27</v>
      </c>
      <c r="B122" s="15" t="s">
        <v>98</v>
      </c>
      <c r="C122" s="84">
        <f t="shared" si="56"/>
        <v>0</v>
      </c>
      <c r="D122" s="85"/>
      <c r="E122" s="97">
        <f t="shared" si="62"/>
        <v>0</v>
      </c>
      <c r="F122" s="85"/>
      <c r="G122" s="89"/>
      <c r="H122" s="89"/>
      <c r="I122" s="89"/>
      <c r="J122" s="89"/>
      <c r="K122" s="89"/>
      <c r="L122" s="89"/>
      <c r="M122" s="89"/>
      <c r="N122" s="89"/>
      <c r="O122" s="90"/>
      <c r="P122" s="76" t="s">
        <v>27</v>
      </c>
      <c r="Q122" s="15" t="s">
        <v>98</v>
      </c>
      <c r="R122" s="84">
        <f t="shared" si="58"/>
        <v>0</v>
      </c>
      <c r="S122" s="85"/>
      <c r="T122" s="97">
        <f t="shared" si="63"/>
        <v>0</v>
      </c>
      <c r="U122" s="85"/>
      <c r="V122" s="89"/>
      <c r="W122" s="89"/>
      <c r="X122" s="89"/>
      <c r="Y122" s="89"/>
      <c r="Z122" s="89"/>
      <c r="AA122" s="89"/>
      <c r="AB122" s="89"/>
      <c r="AC122" s="89"/>
      <c r="AD122" s="90"/>
    </row>
    <row r="123" spans="1:30" ht="24.75" customHeight="1">
      <c r="A123" s="21" t="s">
        <v>246</v>
      </c>
      <c r="B123" s="15" t="s">
        <v>99</v>
      </c>
      <c r="C123" s="84">
        <f t="shared" si="56"/>
        <v>92991.32</v>
      </c>
      <c r="D123" s="85"/>
      <c r="E123" s="97">
        <f t="shared" si="62"/>
        <v>92991.32</v>
      </c>
      <c r="F123" s="85"/>
      <c r="G123" s="89"/>
      <c r="H123" s="89"/>
      <c r="I123" s="89"/>
      <c r="J123" s="89"/>
      <c r="K123" s="89"/>
      <c r="L123" s="89">
        <v>79078.320000000007</v>
      </c>
      <c r="M123" s="89"/>
      <c r="N123" s="89">
        <v>13913</v>
      </c>
      <c r="O123" s="90"/>
      <c r="P123" s="58" t="s">
        <v>246</v>
      </c>
      <c r="Q123" s="15" t="s">
        <v>99</v>
      </c>
      <c r="R123" s="84">
        <f t="shared" si="58"/>
        <v>32625.95</v>
      </c>
      <c r="S123" s="85"/>
      <c r="T123" s="97">
        <f t="shared" si="63"/>
        <v>32625.95</v>
      </c>
      <c r="U123" s="85"/>
      <c r="V123" s="89"/>
      <c r="W123" s="89"/>
      <c r="X123" s="89"/>
      <c r="Y123" s="89"/>
      <c r="Z123" s="89"/>
      <c r="AA123" s="89">
        <v>19769.95</v>
      </c>
      <c r="AB123" s="89"/>
      <c r="AC123" s="89">
        <v>12856</v>
      </c>
      <c r="AD123" s="90"/>
    </row>
    <row r="124" spans="1:30" ht="33.75">
      <c r="A124" s="21" t="s">
        <v>247</v>
      </c>
      <c r="B124" s="15" t="s">
        <v>100</v>
      </c>
      <c r="C124" s="84">
        <f t="shared" si="56"/>
        <v>2479289.2400000002</v>
      </c>
      <c r="D124" s="85"/>
      <c r="E124" s="97">
        <f t="shared" si="62"/>
        <v>2479289.2400000002</v>
      </c>
      <c r="F124" s="85"/>
      <c r="G124" s="89"/>
      <c r="H124" s="89"/>
      <c r="I124" s="89"/>
      <c r="J124" s="89"/>
      <c r="K124" s="89"/>
      <c r="L124" s="89">
        <v>2474164.39</v>
      </c>
      <c r="M124" s="89"/>
      <c r="N124" s="89">
        <v>5124.8500000000004</v>
      </c>
      <c r="O124" s="90"/>
      <c r="P124" s="58" t="s">
        <v>247</v>
      </c>
      <c r="Q124" s="15" t="s">
        <v>100</v>
      </c>
      <c r="R124" s="84">
        <f t="shared" si="58"/>
        <v>2833873.18</v>
      </c>
      <c r="S124" s="85"/>
      <c r="T124" s="97">
        <f t="shared" si="63"/>
        <v>2833873.18</v>
      </c>
      <c r="U124" s="85"/>
      <c r="V124" s="89"/>
      <c r="W124" s="89"/>
      <c r="X124" s="89"/>
      <c r="Y124" s="89"/>
      <c r="Z124" s="89"/>
      <c r="AA124" s="89">
        <v>2667033.9900000002</v>
      </c>
      <c r="AB124" s="89"/>
      <c r="AC124" s="89">
        <v>166839.19</v>
      </c>
      <c r="AD124" s="90"/>
    </row>
    <row r="125" spans="1:30" s="16" customFormat="1" ht="19.5" customHeight="1">
      <c r="A125" s="28" t="s">
        <v>28</v>
      </c>
      <c r="B125" s="15" t="s">
        <v>101</v>
      </c>
      <c r="C125" s="97">
        <f>SUM(C127:C129)</f>
        <v>0</v>
      </c>
      <c r="D125" s="85"/>
      <c r="E125" s="97">
        <f>SUM(E127:E129)</f>
        <v>0</v>
      </c>
      <c r="F125" s="85"/>
      <c r="G125" s="97">
        <f t="shared" ref="G125:O125" si="64">SUM(G127:G129)</f>
        <v>0</v>
      </c>
      <c r="H125" s="97">
        <f t="shared" si="64"/>
        <v>0</v>
      </c>
      <c r="I125" s="97">
        <f t="shared" si="64"/>
        <v>0</v>
      </c>
      <c r="J125" s="97">
        <f t="shared" si="64"/>
        <v>0</v>
      </c>
      <c r="K125" s="97">
        <f t="shared" si="64"/>
        <v>0</v>
      </c>
      <c r="L125" s="97">
        <f t="shared" si="64"/>
        <v>0</v>
      </c>
      <c r="M125" s="97">
        <f t="shared" si="64"/>
        <v>0</v>
      </c>
      <c r="N125" s="97">
        <f t="shared" si="64"/>
        <v>0</v>
      </c>
      <c r="O125" s="105">
        <f t="shared" si="64"/>
        <v>0</v>
      </c>
      <c r="P125" s="64" t="s">
        <v>28</v>
      </c>
      <c r="Q125" s="15" t="s">
        <v>101</v>
      </c>
      <c r="R125" s="97">
        <f>SUM(R127:R129)</f>
        <v>0</v>
      </c>
      <c r="S125" s="85"/>
      <c r="T125" s="97">
        <f>SUM(T127:T129)</f>
        <v>0</v>
      </c>
      <c r="U125" s="85"/>
      <c r="V125" s="97">
        <f t="shared" ref="V125:AD125" si="65">SUM(V127:V129)</f>
        <v>0</v>
      </c>
      <c r="W125" s="97">
        <f t="shared" si="65"/>
        <v>0</v>
      </c>
      <c r="X125" s="97">
        <f t="shared" si="65"/>
        <v>0</v>
      </c>
      <c r="Y125" s="97">
        <f t="shared" si="65"/>
        <v>0</v>
      </c>
      <c r="Z125" s="97">
        <f t="shared" si="65"/>
        <v>0</v>
      </c>
      <c r="AA125" s="97">
        <f t="shared" si="65"/>
        <v>0</v>
      </c>
      <c r="AB125" s="97">
        <f t="shared" si="65"/>
        <v>0</v>
      </c>
      <c r="AC125" s="97">
        <f t="shared" si="65"/>
        <v>0</v>
      </c>
      <c r="AD125" s="105">
        <f t="shared" si="65"/>
        <v>0</v>
      </c>
    </row>
    <row r="126" spans="1:30" ht="33.75">
      <c r="A126" s="22" t="s">
        <v>230</v>
      </c>
      <c r="B126" s="19" t="s">
        <v>102</v>
      </c>
      <c r="C126" s="111" t="s">
        <v>239</v>
      </c>
      <c r="D126" s="111" t="s">
        <v>239</v>
      </c>
      <c r="E126" s="111" t="s">
        <v>239</v>
      </c>
      <c r="F126" s="111" t="s">
        <v>239</v>
      </c>
      <c r="G126" s="111" t="s">
        <v>239</v>
      </c>
      <c r="H126" s="111" t="s">
        <v>239</v>
      </c>
      <c r="I126" s="111" t="s">
        <v>239</v>
      </c>
      <c r="J126" s="111" t="s">
        <v>239</v>
      </c>
      <c r="K126" s="111" t="s">
        <v>239</v>
      </c>
      <c r="L126" s="111" t="s">
        <v>239</v>
      </c>
      <c r="M126" s="111" t="s">
        <v>239</v>
      </c>
      <c r="N126" s="111" t="s">
        <v>239</v>
      </c>
      <c r="O126" s="112" t="s">
        <v>239</v>
      </c>
      <c r="P126" s="68" t="s">
        <v>230</v>
      </c>
      <c r="Q126" s="19" t="s">
        <v>102</v>
      </c>
      <c r="R126" s="67" t="s">
        <v>239</v>
      </c>
      <c r="S126" s="67" t="s">
        <v>239</v>
      </c>
      <c r="T126" s="67" t="s">
        <v>239</v>
      </c>
      <c r="U126" s="67" t="s">
        <v>239</v>
      </c>
      <c r="V126" s="67" t="s">
        <v>239</v>
      </c>
      <c r="W126" s="67" t="s">
        <v>239</v>
      </c>
      <c r="X126" s="67" t="s">
        <v>239</v>
      </c>
      <c r="Y126" s="67" t="s">
        <v>239</v>
      </c>
      <c r="Z126" s="67" t="s">
        <v>239</v>
      </c>
      <c r="AA126" s="67" t="s">
        <v>239</v>
      </c>
      <c r="AB126" s="67" t="s">
        <v>239</v>
      </c>
      <c r="AC126" s="67" t="s">
        <v>239</v>
      </c>
      <c r="AD126" s="79" t="s">
        <v>239</v>
      </c>
    </row>
    <row r="127" spans="1:30" ht="19.5" customHeight="1">
      <c r="A127" s="21" t="s">
        <v>29</v>
      </c>
      <c r="B127" s="15" t="s">
        <v>103</v>
      </c>
      <c r="C127" s="84">
        <f t="shared" ref="C127:C132" si="66">E127+O127-D127</f>
        <v>0</v>
      </c>
      <c r="D127" s="85"/>
      <c r="E127" s="97">
        <f t="shared" ref="E127:E132" si="67">G127+H127+I127+L127+N127+J127+K127+M127-F127</f>
        <v>0</v>
      </c>
      <c r="F127" s="85"/>
      <c r="G127" s="89"/>
      <c r="H127" s="89"/>
      <c r="I127" s="89"/>
      <c r="J127" s="89"/>
      <c r="K127" s="89"/>
      <c r="L127" s="89"/>
      <c r="M127" s="89"/>
      <c r="N127" s="89"/>
      <c r="O127" s="90"/>
      <c r="P127" s="58" t="s">
        <v>29</v>
      </c>
      <c r="Q127" s="15" t="s">
        <v>103</v>
      </c>
      <c r="R127" s="84">
        <f t="shared" ref="R127:R132" si="68">T127+AD127-S127</f>
        <v>0</v>
      </c>
      <c r="S127" s="85"/>
      <c r="T127" s="97">
        <f t="shared" ref="T127:T132" si="69">V127+W127+X127+AA127+AC127+Y127+Z127+AB127-U127</f>
        <v>0</v>
      </c>
      <c r="U127" s="85"/>
      <c r="V127" s="89"/>
      <c r="W127" s="89"/>
      <c r="X127" s="89"/>
      <c r="Y127" s="89"/>
      <c r="Z127" s="89"/>
      <c r="AA127" s="89"/>
      <c r="AB127" s="89"/>
      <c r="AC127" s="89"/>
      <c r="AD127" s="90"/>
    </row>
    <row r="128" spans="1:30" ht="22.5">
      <c r="A128" s="21" t="s">
        <v>41</v>
      </c>
      <c r="B128" s="15" t="s">
        <v>104</v>
      </c>
      <c r="C128" s="84">
        <f t="shared" si="66"/>
        <v>0</v>
      </c>
      <c r="D128" s="85"/>
      <c r="E128" s="97">
        <f t="shared" si="67"/>
        <v>0</v>
      </c>
      <c r="F128" s="85"/>
      <c r="G128" s="89"/>
      <c r="H128" s="89"/>
      <c r="I128" s="89"/>
      <c r="J128" s="89"/>
      <c r="K128" s="89"/>
      <c r="L128" s="89"/>
      <c r="M128" s="89"/>
      <c r="N128" s="89"/>
      <c r="O128" s="90"/>
      <c r="P128" s="58" t="s">
        <v>41</v>
      </c>
      <c r="Q128" s="15" t="s">
        <v>104</v>
      </c>
      <c r="R128" s="84">
        <f t="shared" si="68"/>
        <v>0</v>
      </c>
      <c r="S128" s="85"/>
      <c r="T128" s="97">
        <f t="shared" si="69"/>
        <v>0</v>
      </c>
      <c r="U128" s="85"/>
      <c r="V128" s="89"/>
      <c r="W128" s="89"/>
      <c r="X128" s="89"/>
      <c r="Y128" s="89"/>
      <c r="Z128" s="89"/>
      <c r="AA128" s="89"/>
      <c r="AB128" s="89"/>
      <c r="AC128" s="89"/>
      <c r="AD128" s="90"/>
    </row>
    <row r="129" spans="1:30" ht="19.5" customHeight="1">
      <c r="A129" s="23" t="s">
        <v>231</v>
      </c>
      <c r="B129" s="15" t="s">
        <v>105</v>
      </c>
      <c r="C129" s="84">
        <f t="shared" si="66"/>
        <v>0</v>
      </c>
      <c r="D129" s="85"/>
      <c r="E129" s="97">
        <f t="shared" si="67"/>
        <v>0</v>
      </c>
      <c r="F129" s="85"/>
      <c r="G129" s="89"/>
      <c r="H129" s="89"/>
      <c r="I129" s="89"/>
      <c r="J129" s="89"/>
      <c r="K129" s="89"/>
      <c r="L129" s="89"/>
      <c r="M129" s="89"/>
      <c r="N129" s="89"/>
      <c r="O129" s="90"/>
      <c r="P129" s="76" t="s">
        <v>231</v>
      </c>
      <c r="Q129" s="15" t="s">
        <v>105</v>
      </c>
      <c r="R129" s="84">
        <f t="shared" si="68"/>
        <v>0</v>
      </c>
      <c r="S129" s="85"/>
      <c r="T129" s="97">
        <f t="shared" si="69"/>
        <v>0</v>
      </c>
      <c r="U129" s="85"/>
      <c r="V129" s="89"/>
      <c r="W129" s="89"/>
      <c r="X129" s="89"/>
      <c r="Y129" s="89"/>
      <c r="Z129" s="89"/>
      <c r="AA129" s="89"/>
      <c r="AB129" s="89"/>
      <c r="AC129" s="89"/>
      <c r="AD129" s="90"/>
    </row>
    <row r="130" spans="1:30" ht="19.5" customHeight="1">
      <c r="A130" s="121" t="s">
        <v>22</v>
      </c>
      <c r="B130" s="15" t="s">
        <v>264</v>
      </c>
      <c r="C130" s="84">
        <f t="shared" si="66"/>
        <v>0</v>
      </c>
      <c r="D130" s="122"/>
      <c r="E130" s="97">
        <f t="shared" si="67"/>
        <v>0</v>
      </c>
      <c r="F130" s="122"/>
      <c r="G130" s="89"/>
      <c r="H130" s="89"/>
      <c r="I130" s="89"/>
      <c r="J130" s="89"/>
      <c r="K130" s="89"/>
      <c r="L130" s="89"/>
      <c r="M130" s="89"/>
      <c r="N130" s="89"/>
      <c r="O130" s="90"/>
      <c r="P130" s="78" t="s">
        <v>22</v>
      </c>
      <c r="Q130" s="15" t="s">
        <v>264</v>
      </c>
      <c r="R130" s="84">
        <f t="shared" si="68"/>
        <v>0</v>
      </c>
      <c r="S130" s="122"/>
      <c r="T130" s="97">
        <f t="shared" si="69"/>
        <v>0</v>
      </c>
      <c r="U130" s="122"/>
      <c r="V130" s="89"/>
      <c r="W130" s="89"/>
      <c r="X130" s="89"/>
      <c r="Y130" s="89"/>
      <c r="Z130" s="89"/>
      <c r="AA130" s="89"/>
      <c r="AB130" s="89"/>
      <c r="AC130" s="89"/>
      <c r="AD130" s="90"/>
    </row>
    <row r="131" spans="1:30" ht="19.5" customHeight="1">
      <c r="A131" s="121" t="s">
        <v>263</v>
      </c>
      <c r="B131" s="15" t="s">
        <v>265</v>
      </c>
      <c r="C131" s="84">
        <f t="shared" si="66"/>
        <v>23255350.699999999</v>
      </c>
      <c r="D131" s="122"/>
      <c r="E131" s="97">
        <f t="shared" si="67"/>
        <v>23255350.699999999</v>
      </c>
      <c r="F131" s="122"/>
      <c r="G131" s="89"/>
      <c r="H131" s="89"/>
      <c r="I131" s="89"/>
      <c r="J131" s="89"/>
      <c r="K131" s="89"/>
      <c r="L131" s="89">
        <v>5836.86</v>
      </c>
      <c r="M131" s="89">
        <v>14734624.119999999</v>
      </c>
      <c r="N131" s="89">
        <v>8514889.7200000007</v>
      </c>
      <c r="O131" s="90"/>
      <c r="P131" s="78" t="s">
        <v>263</v>
      </c>
      <c r="Q131" s="15" t="s">
        <v>265</v>
      </c>
      <c r="R131" s="84">
        <f t="shared" si="68"/>
        <v>27105373.75</v>
      </c>
      <c r="S131" s="122"/>
      <c r="T131" s="97">
        <f t="shared" si="69"/>
        <v>27105373.75</v>
      </c>
      <c r="U131" s="122"/>
      <c r="V131" s="89"/>
      <c r="W131" s="89"/>
      <c r="X131" s="89"/>
      <c r="Y131" s="89"/>
      <c r="Z131" s="89"/>
      <c r="AA131" s="89">
        <v>11307379.98</v>
      </c>
      <c r="AB131" s="89">
        <v>7193707.3499999996</v>
      </c>
      <c r="AC131" s="89">
        <v>8604286.4199999999</v>
      </c>
      <c r="AD131" s="90"/>
    </row>
    <row r="132" spans="1:30" ht="19.5" customHeight="1">
      <c r="A132" s="121" t="s">
        <v>252</v>
      </c>
      <c r="B132" s="15" t="s">
        <v>266</v>
      </c>
      <c r="C132" s="84">
        <f t="shared" si="66"/>
        <v>0</v>
      </c>
      <c r="D132" s="122"/>
      <c r="E132" s="97">
        <f t="shared" si="67"/>
        <v>0</v>
      </c>
      <c r="F132" s="122"/>
      <c r="G132" s="89"/>
      <c r="H132" s="89"/>
      <c r="I132" s="89"/>
      <c r="J132" s="89"/>
      <c r="K132" s="89"/>
      <c r="L132" s="89"/>
      <c r="M132" s="89"/>
      <c r="N132" s="89"/>
      <c r="O132" s="90"/>
      <c r="P132" s="78" t="s">
        <v>252</v>
      </c>
      <c r="Q132" s="15" t="s">
        <v>266</v>
      </c>
      <c r="R132" s="84">
        <f t="shared" si="68"/>
        <v>0</v>
      </c>
      <c r="S132" s="122"/>
      <c r="T132" s="97">
        <f t="shared" si="69"/>
        <v>0</v>
      </c>
      <c r="U132" s="122"/>
      <c r="V132" s="89"/>
      <c r="W132" s="89"/>
      <c r="X132" s="89"/>
      <c r="Y132" s="89"/>
      <c r="Z132" s="89"/>
      <c r="AA132" s="89"/>
      <c r="AB132" s="89"/>
      <c r="AC132" s="89"/>
      <c r="AD132" s="90"/>
    </row>
    <row r="133" spans="1:30" s="16" customFormat="1" ht="22.5">
      <c r="A133" s="32" t="s">
        <v>267</v>
      </c>
      <c r="B133" s="33" t="s">
        <v>106</v>
      </c>
      <c r="C133" s="97">
        <f t="shared" ref="C133:O133" si="70">C112+C117+C118+C125+C130+C131+C132</f>
        <v>58156395.649999999</v>
      </c>
      <c r="D133" s="97">
        <f t="shared" si="70"/>
        <v>0</v>
      </c>
      <c r="E133" s="97">
        <f t="shared" si="70"/>
        <v>58156395.649999999</v>
      </c>
      <c r="F133" s="97">
        <f t="shared" si="70"/>
        <v>0</v>
      </c>
      <c r="G133" s="97">
        <f t="shared" si="70"/>
        <v>0</v>
      </c>
      <c r="H133" s="97">
        <f t="shared" si="70"/>
        <v>0</v>
      </c>
      <c r="I133" s="97">
        <f t="shared" si="70"/>
        <v>0</v>
      </c>
      <c r="J133" s="97">
        <f t="shared" si="70"/>
        <v>0</v>
      </c>
      <c r="K133" s="97">
        <f t="shared" si="70"/>
        <v>0</v>
      </c>
      <c r="L133" s="97">
        <f t="shared" si="70"/>
        <v>33035152.350000001</v>
      </c>
      <c r="M133" s="97">
        <f t="shared" si="70"/>
        <v>15863782.77</v>
      </c>
      <c r="N133" s="97">
        <f t="shared" si="70"/>
        <v>9257460.5299999993</v>
      </c>
      <c r="O133" s="105">
        <f t="shared" si="70"/>
        <v>0</v>
      </c>
      <c r="P133" s="69" t="s">
        <v>267</v>
      </c>
      <c r="Q133" s="33" t="s">
        <v>106</v>
      </c>
      <c r="R133" s="97">
        <f t="shared" ref="R133:AD133" si="71">R112+R117+R118+R125+R130+R131+R132</f>
        <v>65339498.420000002</v>
      </c>
      <c r="S133" s="97">
        <f t="shared" si="71"/>
        <v>0</v>
      </c>
      <c r="T133" s="97">
        <f t="shared" si="71"/>
        <v>65339498.420000002</v>
      </c>
      <c r="U133" s="97">
        <f t="shared" si="71"/>
        <v>0</v>
      </c>
      <c r="V133" s="97">
        <f t="shared" si="71"/>
        <v>0</v>
      </c>
      <c r="W133" s="97">
        <f t="shared" si="71"/>
        <v>0</v>
      </c>
      <c r="X133" s="97">
        <f t="shared" si="71"/>
        <v>0</v>
      </c>
      <c r="Y133" s="97">
        <f t="shared" si="71"/>
        <v>0</v>
      </c>
      <c r="Z133" s="97">
        <f t="shared" si="71"/>
        <v>0</v>
      </c>
      <c r="AA133" s="97">
        <f t="shared" si="71"/>
        <v>49155898.079999998</v>
      </c>
      <c r="AB133" s="97">
        <f t="shared" si="71"/>
        <v>7193707.3499999996</v>
      </c>
      <c r="AC133" s="97">
        <f t="shared" si="71"/>
        <v>8989892.9900000002</v>
      </c>
      <c r="AD133" s="105">
        <f t="shared" si="71"/>
        <v>0</v>
      </c>
    </row>
    <row r="134" spans="1:30">
      <c r="A134" s="41" t="s">
        <v>30</v>
      </c>
      <c r="B134" s="53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10"/>
      <c r="P134" s="49" t="s">
        <v>30</v>
      </c>
      <c r="Q134" s="53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10"/>
    </row>
    <row r="135" spans="1:30" s="16" customFormat="1" ht="19.5" customHeight="1">
      <c r="A135" s="46" t="s">
        <v>119</v>
      </c>
      <c r="B135" s="19" t="s">
        <v>107</v>
      </c>
      <c r="C135" s="84">
        <f>C136+C141</f>
        <v>1357837146.48</v>
      </c>
      <c r="D135" s="85"/>
      <c r="E135" s="84">
        <f>E136+E141</f>
        <v>1357837146.48</v>
      </c>
      <c r="F135" s="85"/>
      <c r="G135" s="84">
        <f t="shared" ref="G135:O135" si="72">G136+G141</f>
        <v>0</v>
      </c>
      <c r="H135" s="84">
        <f t="shared" si="72"/>
        <v>0</v>
      </c>
      <c r="I135" s="84">
        <f t="shared" si="72"/>
        <v>0</v>
      </c>
      <c r="J135" s="84">
        <f t="shared" si="72"/>
        <v>0</v>
      </c>
      <c r="K135" s="84">
        <f t="shared" si="72"/>
        <v>0</v>
      </c>
      <c r="L135" s="84">
        <f t="shared" si="72"/>
        <v>1074034208.6099999</v>
      </c>
      <c r="M135" s="84">
        <f t="shared" si="72"/>
        <v>149693355.69</v>
      </c>
      <c r="N135" s="84">
        <f t="shared" si="72"/>
        <v>134109582.18000001</v>
      </c>
      <c r="O135" s="86">
        <f t="shared" si="72"/>
        <v>0</v>
      </c>
      <c r="P135" s="61" t="s">
        <v>119</v>
      </c>
      <c r="Q135" s="19" t="s">
        <v>107</v>
      </c>
      <c r="R135" s="84">
        <f>R136+R141</f>
        <v>1581903957.01</v>
      </c>
      <c r="S135" s="85"/>
      <c r="T135" s="84">
        <f>T136+T141</f>
        <v>1581903957.01</v>
      </c>
      <c r="U135" s="85"/>
      <c r="V135" s="84">
        <f t="shared" ref="V135:AD135" si="73">V136+V141</f>
        <v>0</v>
      </c>
      <c r="W135" s="84">
        <f t="shared" si="73"/>
        <v>0</v>
      </c>
      <c r="X135" s="84">
        <f t="shared" si="73"/>
        <v>0</v>
      </c>
      <c r="Y135" s="84">
        <f t="shared" si="73"/>
        <v>0</v>
      </c>
      <c r="Z135" s="84">
        <f t="shared" si="73"/>
        <v>0</v>
      </c>
      <c r="AA135" s="84">
        <f t="shared" si="73"/>
        <v>1098216306.04</v>
      </c>
      <c r="AB135" s="84">
        <f t="shared" si="73"/>
        <v>343509921.74000001</v>
      </c>
      <c r="AC135" s="84">
        <f t="shared" si="73"/>
        <v>140177729.22999999</v>
      </c>
      <c r="AD135" s="86">
        <f t="shared" si="73"/>
        <v>0</v>
      </c>
    </row>
    <row r="136" spans="1:30" ht="22.5">
      <c r="A136" s="28" t="s">
        <v>256</v>
      </c>
      <c r="B136" s="15" t="s">
        <v>108</v>
      </c>
      <c r="C136" s="97">
        <f>SUM(C137:C140)</f>
        <v>1327917981.8499999</v>
      </c>
      <c r="D136" s="85"/>
      <c r="E136" s="97">
        <f>SUM(E137:E140)</f>
        <v>1327917981.8499999</v>
      </c>
      <c r="F136" s="85"/>
      <c r="G136" s="97">
        <f t="shared" ref="G136:O136" si="74">SUM(G137:G140)</f>
        <v>0</v>
      </c>
      <c r="H136" s="97">
        <f t="shared" si="74"/>
        <v>0</v>
      </c>
      <c r="I136" s="97">
        <f t="shared" si="74"/>
        <v>0</v>
      </c>
      <c r="J136" s="97">
        <f t="shared" si="74"/>
        <v>0</v>
      </c>
      <c r="K136" s="97">
        <f t="shared" si="74"/>
        <v>0</v>
      </c>
      <c r="L136" s="97">
        <f t="shared" si="74"/>
        <v>1069323143.98</v>
      </c>
      <c r="M136" s="97">
        <f t="shared" si="74"/>
        <v>132842306.47</v>
      </c>
      <c r="N136" s="97">
        <f t="shared" si="74"/>
        <v>125752531.40000001</v>
      </c>
      <c r="O136" s="105">
        <f t="shared" si="74"/>
        <v>0</v>
      </c>
      <c r="P136" s="77" t="s">
        <v>256</v>
      </c>
      <c r="Q136" s="15" t="s">
        <v>108</v>
      </c>
      <c r="R136" s="97">
        <f>SUM(R137:R140)</f>
        <v>1536336102.9200001</v>
      </c>
      <c r="S136" s="85"/>
      <c r="T136" s="97">
        <f>SUM(T137:T140)</f>
        <v>1536336102.9200001</v>
      </c>
      <c r="U136" s="85"/>
      <c r="V136" s="97">
        <f t="shared" ref="V136:AD136" si="75">SUM(V137:V140)</f>
        <v>0</v>
      </c>
      <c r="W136" s="97">
        <f t="shared" si="75"/>
        <v>0</v>
      </c>
      <c r="X136" s="97">
        <f t="shared" si="75"/>
        <v>0</v>
      </c>
      <c r="Y136" s="97">
        <f t="shared" si="75"/>
        <v>0</v>
      </c>
      <c r="Z136" s="97">
        <f t="shared" si="75"/>
        <v>0</v>
      </c>
      <c r="AA136" s="97">
        <f t="shared" si="75"/>
        <v>1078249870.3299999</v>
      </c>
      <c r="AB136" s="97">
        <f t="shared" si="75"/>
        <v>328609299.81</v>
      </c>
      <c r="AC136" s="97">
        <f t="shared" si="75"/>
        <v>129476932.78</v>
      </c>
      <c r="AD136" s="105">
        <f t="shared" si="75"/>
        <v>0</v>
      </c>
    </row>
    <row r="137" spans="1:30" ht="33.75">
      <c r="A137" s="21" t="s">
        <v>235</v>
      </c>
      <c r="B137" s="15" t="s">
        <v>232</v>
      </c>
      <c r="C137" s="84">
        <f>E137+O137-D137</f>
        <v>1330555521.6700001</v>
      </c>
      <c r="D137" s="85"/>
      <c r="E137" s="97">
        <f>G137+H137+I137+L137+N137+J137+K137+M137-F137</f>
        <v>1330555521.6700001</v>
      </c>
      <c r="F137" s="85"/>
      <c r="G137" s="89"/>
      <c r="H137" s="89"/>
      <c r="I137" s="89"/>
      <c r="J137" s="89"/>
      <c r="K137" s="89"/>
      <c r="L137" s="89">
        <v>1070244415.79</v>
      </c>
      <c r="M137" s="89">
        <v>134558574.47999999</v>
      </c>
      <c r="N137" s="89">
        <v>125752531.40000001</v>
      </c>
      <c r="O137" s="90"/>
      <c r="P137" s="58" t="s">
        <v>235</v>
      </c>
      <c r="Q137" s="15" t="s">
        <v>232</v>
      </c>
      <c r="R137" s="84">
        <f>T137+AD137-S137</f>
        <v>1540410278.47</v>
      </c>
      <c r="S137" s="85"/>
      <c r="T137" s="97">
        <f>V137+W137+X137+AA137+AC137+Y137+Z137+AB137-U137</f>
        <v>1540410278.47</v>
      </c>
      <c r="U137" s="85"/>
      <c r="V137" s="89"/>
      <c r="W137" s="89"/>
      <c r="X137" s="89"/>
      <c r="Y137" s="89"/>
      <c r="Z137" s="89"/>
      <c r="AA137" s="89">
        <v>1079538930.9300001</v>
      </c>
      <c r="AB137" s="89">
        <v>331388702.16000003</v>
      </c>
      <c r="AC137" s="89">
        <v>129482645.38</v>
      </c>
      <c r="AD137" s="90"/>
    </row>
    <row r="138" spans="1:30" ht="19.5" customHeight="1">
      <c r="A138" s="21" t="s">
        <v>236</v>
      </c>
      <c r="B138" s="15" t="s">
        <v>233</v>
      </c>
      <c r="C138" s="84">
        <f>E138+O138-D138</f>
        <v>0</v>
      </c>
      <c r="D138" s="85"/>
      <c r="E138" s="97">
        <f>G138+H138+I138+L138+N138+J138+K138+M138-F138</f>
        <v>0</v>
      </c>
      <c r="F138" s="85"/>
      <c r="G138" s="89"/>
      <c r="H138" s="89"/>
      <c r="I138" s="89"/>
      <c r="J138" s="89"/>
      <c r="K138" s="89"/>
      <c r="L138" s="89"/>
      <c r="M138" s="89"/>
      <c r="N138" s="89"/>
      <c r="O138" s="90"/>
      <c r="P138" s="58" t="s">
        <v>236</v>
      </c>
      <c r="Q138" s="15" t="s">
        <v>233</v>
      </c>
      <c r="R138" s="84">
        <f>T138+AD138-S138</f>
        <v>0</v>
      </c>
      <c r="S138" s="85"/>
      <c r="T138" s="97">
        <f>V138+W138+X138+AA138+AC138+Y138+Z138+AB138-U138</f>
        <v>0</v>
      </c>
      <c r="U138" s="85"/>
      <c r="V138" s="89"/>
      <c r="W138" s="89"/>
      <c r="X138" s="89"/>
      <c r="Y138" s="89"/>
      <c r="Z138" s="89"/>
      <c r="AA138" s="89"/>
      <c r="AB138" s="89"/>
      <c r="AC138" s="89"/>
      <c r="AD138" s="90"/>
    </row>
    <row r="139" spans="1:30" ht="19.5" customHeight="1">
      <c r="A139" s="21" t="s">
        <v>237</v>
      </c>
      <c r="B139" s="15" t="s">
        <v>234</v>
      </c>
      <c r="C139" s="84">
        <f>E139+O139-D139</f>
        <v>-2990608.22</v>
      </c>
      <c r="D139" s="85"/>
      <c r="E139" s="97">
        <f>G139+H139+I139+L139+N139+J139+K139+M139-F139</f>
        <v>-2990608.22</v>
      </c>
      <c r="F139" s="85"/>
      <c r="G139" s="89"/>
      <c r="H139" s="89"/>
      <c r="I139" s="89"/>
      <c r="J139" s="89"/>
      <c r="K139" s="89"/>
      <c r="L139" s="89">
        <v>-1274340.21</v>
      </c>
      <c r="M139" s="89">
        <v>-1716268.01</v>
      </c>
      <c r="N139" s="89"/>
      <c r="O139" s="90"/>
      <c r="P139" s="58" t="s">
        <v>237</v>
      </c>
      <c r="Q139" s="15" t="s">
        <v>234</v>
      </c>
      <c r="R139" s="84">
        <f>T139+AD139-S139</f>
        <v>-5157786.7699999996</v>
      </c>
      <c r="S139" s="85"/>
      <c r="T139" s="97">
        <f>V139+W139+X139+AA139+AC139+Y139+Z139+AB139-U139</f>
        <v>-5157786.7699999996</v>
      </c>
      <c r="U139" s="85"/>
      <c r="V139" s="89"/>
      <c r="W139" s="89"/>
      <c r="X139" s="89"/>
      <c r="Y139" s="89"/>
      <c r="Z139" s="89"/>
      <c r="AA139" s="89">
        <v>-2372671.8199999998</v>
      </c>
      <c r="AB139" s="89">
        <v>-2779402.35</v>
      </c>
      <c r="AC139" s="89">
        <v>-5712.6</v>
      </c>
      <c r="AD139" s="90"/>
    </row>
    <row r="140" spans="1:30" ht="19.5" customHeight="1">
      <c r="A140" s="21" t="s">
        <v>250</v>
      </c>
      <c r="B140" s="15" t="s">
        <v>249</v>
      </c>
      <c r="C140" s="84">
        <f>E140+O140-D140</f>
        <v>353068.4</v>
      </c>
      <c r="D140" s="85"/>
      <c r="E140" s="97">
        <f>G140+H140+I140+L140+N140+J140+K140+M140-F140</f>
        <v>353068.4</v>
      </c>
      <c r="F140" s="85"/>
      <c r="G140" s="89"/>
      <c r="H140" s="89"/>
      <c r="I140" s="89"/>
      <c r="J140" s="89"/>
      <c r="K140" s="89"/>
      <c r="L140" s="89">
        <v>353068.4</v>
      </c>
      <c r="M140" s="89"/>
      <c r="N140" s="89"/>
      <c r="O140" s="90"/>
      <c r="P140" s="58" t="s">
        <v>250</v>
      </c>
      <c r="Q140" s="15" t="s">
        <v>249</v>
      </c>
      <c r="R140" s="84">
        <f>T140+AD140-S140</f>
        <v>1083611.22</v>
      </c>
      <c r="S140" s="85"/>
      <c r="T140" s="97">
        <f>V140+W140+X140+AA140+AC140+Y140+Z140+AB140-U140</f>
        <v>1083611.22</v>
      </c>
      <c r="U140" s="85"/>
      <c r="V140" s="89"/>
      <c r="W140" s="89"/>
      <c r="X140" s="89"/>
      <c r="Y140" s="89"/>
      <c r="Z140" s="89"/>
      <c r="AA140" s="89">
        <v>1083611.22</v>
      </c>
      <c r="AB140" s="89"/>
      <c r="AC140" s="89"/>
      <c r="AD140" s="90"/>
    </row>
    <row r="141" spans="1:30" ht="19.5" customHeight="1">
      <c r="A141" s="28" t="s">
        <v>31</v>
      </c>
      <c r="B141" s="15" t="s">
        <v>109</v>
      </c>
      <c r="C141" s="84">
        <f>C142</f>
        <v>29919164.629999999</v>
      </c>
      <c r="D141" s="85"/>
      <c r="E141" s="97">
        <f>E142</f>
        <v>29919164.629999999</v>
      </c>
      <c r="F141" s="85"/>
      <c r="G141" s="97">
        <f t="shared" ref="G141:O141" si="76">G142</f>
        <v>0</v>
      </c>
      <c r="H141" s="97">
        <f t="shared" si="76"/>
        <v>0</v>
      </c>
      <c r="I141" s="97">
        <f t="shared" si="76"/>
        <v>0</v>
      </c>
      <c r="J141" s="97">
        <f t="shared" si="76"/>
        <v>0</v>
      </c>
      <c r="K141" s="97">
        <f t="shared" si="76"/>
        <v>0</v>
      </c>
      <c r="L141" s="97">
        <f t="shared" si="76"/>
        <v>4711064.63</v>
      </c>
      <c r="M141" s="97">
        <f t="shared" si="76"/>
        <v>16851049.219999999</v>
      </c>
      <c r="N141" s="97">
        <f t="shared" si="76"/>
        <v>8357050.7800000003</v>
      </c>
      <c r="O141" s="105">
        <f t="shared" si="76"/>
        <v>0</v>
      </c>
      <c r="P141" s="64" t="s">
        <v>31</v>
      </c>
      <c r="Q141" s="15" t="s">
        <v>109</v>
      </c>
      <c r="R141" s="84">
        <f>R142</f>
        <v>45567854.090000004</v>
      </c>
      <c r="S141" s="85"/>
      <c r="T141" s="97">
        <f>T142</f>
        <v>45567854.090000004</v>
      </c>
      <c r="U141" s="85"/>
      <c r="V141" s="97">
        <f t="shared" ref="V141:AD141" si="77">V142</f>
        <v>0</v>
      </c>
      <c r="W141" s="97">
        <f t="shared" si="77"/>
        <v>0</v>
      </c>
      <c r="X141" s="97">
        <f t="shared" si="77"/>
        <v>0</v>
      </c>
      <c r="Y141" s="97">
        <f t="shared" si="77"/>
        <v>0</v>
      </c>
      <c r="Z141" s="97">
        <f t="shared" si="77"/>
        <v>0</v>
      </c>
      <c r="AA141" s="97">
        <f t="shared" si="77"/>
        <v>19966435.710000001</v>
      </c>
      <c r="AB141" s="97">
        <f t="shared" si="77"/>
        <v>14900621.93</v>
      </c>
      <c r="AC141" s="97">
        <f t="shared" si="77"/>
        <v>10700796.449999999</v>
      </c>
      <c r="AD141" s="105">
        <f t="shared" si="77"/>
        <v>0</v>
      </c>
    </row>
    <row r="142" spans="1:30" ht="33.75">
      <c r="A142" s="23" t="s">
        <v>242</v>
      </c>
      <c r="B142" s="15" t="s">
        <v>110</v>
      </c>
      <c r="C142" s="84">
        <f>E142+O142-D142</f>
        <v>29919164.629999999</v>
      </c>
      <c r="D142" s="85"/>
      <c r="E142" s="97">
        <f>G142+H142+I142+L142+N142+J142+K142+M142-F142</f>
        <v>29919164.629999999</v>
      </c>
      <c r="F142" s="85"/>
      <c r="G142" s="89"/>
      <c r="H142" s="89"/>
      <c r="I142" s="89"/>
      <c r="J142" s="89"/>
      <c r="K142" s="89"/>
      <c r="L142" s="89">
        <v>4711064.63</v>
      </c>
      <c r="M142" s="89">
        <v>16851049.219999999</v>
      </c>
      <c r="N142" s="89">
        <v>8357050.7800000003</v>
      </c>
      <c r="O142" s="90"/>
      <c r="P142" s="78" t="s">
        <v>238</v>
      </c>
      <c r="Q142" s="15" t="s">
        <v>110</v>
      </c>
      <c r="R142" s="84">
        <f>T142+AD142-S142</f>
        <v>45567854.090000004</v>
      </c>
      <c r="S142" s="85"/>
      <c r="T142" s="97">
        <f>V142+W142+X142+AA142+AC142+Y142+Z142+AB142-U142</f>
        <v>45567854.090000004</v>
      </c>
      <c r="U142" s="85"/>
      <c r="V142" s="89"/>
      <c r="W142" s="89"/>
      <c r="X142" s="89"/>
      <c r="Y142" s="89"/>
      <c r="Z142" s="89"/>
      <c r="AA142" s="89">
        <v>19966435.710000001</v>
      </c>
      <c r="AB142" s="89">
        <v>14900621.93</v>
      </c>
      <c r="AC142" s="89">
        <v>10700796.449999999</v>
      </c>
      <c r="AD142" s="88"/>
    </row>
    <row r="143" spans="1:30" ht="19.5" customHeight="1" thickBot="1">
      <c r="A143" s="30" t="s">
        <v>32</v>
      </c>
      <c r="B143" s="31" t="s">
        <v>111</v>
      </c>
      <c r="C143" s="107">
        <f t="shared" ref="C143:O143" si="78">C133+C135</f>
        <v>1415993542.1300001</v>
      </c>
      <c r="D143" s="107">
        <f t="shared" si="78"/>
        <v>0</v>
      </c>
      <c r="E143" s="107">
        <f t="shared" si="78"/>
        <v>1415993542.1300001</v>
      </c>
      <c r="F143" s="107">
        <f t="shared" si="78"/>
        <v>0</v>
      </c>
      <c r="G143" s="107">
        <f t="shared" si="78"/>
        <v>0</v>
      </c>
      <c r="H143" s="107">
        <f t="shared" si="78"/>
        <v>0</v>
      </c>
      <c r="I143" s="107">
        <f t="shared" si="78"/>
        <v>0</v>
      </c>
      <c r="J143" s="107">
        <f t="shared" si="78"/>
        <v>0</v>
      </c>
      <c r="K143" s="107">
        <f t="shared" si="78"/>
        <v>0</v>
      </c>
      <c r="L143" s="107">
        <f t="shared" si="78"/>
        <v>1107069360.96</v>
      </c>
      <c r="M143" s="107">
        <f t="shared" si="78"/>
        <v>165557138.46000001</v>
      </c>
      <c r="N143" s="107">
        <f t="shared" si="78"/>
        <v>143367042.71000001</v>
      </c>
      <c r="O143" s="108">
        <f t="shared" si="78"/>
        <v>0</v>
      </c>
      <c r="P143" s="66" t="s">
        <v>32</v>
      </c>
      <c r="Q143" s="31" t="s">
        <v>111</v>
      </c>
      <c r="R143" s="107">
        <f t="shared" ref="R143:AD143" si="79">R133+R135</f>
        <v>1647243455.4300001</v>
      </c>
      <c r="S143" s="107">
        <f t="shared" si="79"/>
        <v>0</v>
      </c>
      <c r="T143" s="107">
        <f t="shared" si="79"/>
        <v>1647243455.4300001</v>
      </c>
      <c r="U143" s="107">
        <f t="shared" si="79"/>
        <v>0</v>
      </c>
      <c r="V143" s="107">
        <f t="shared" si="79"/>
        <v>0</v>
      </c>
      <c r="W143" s="107">
        <f t="shared" si="79"/>
        <v>0</v>
      </c>
      <c r="X143" s="107">
        <f t="shared" si="79"/>
        <v>0</v>
      </c>
      <c r="Y143" s="107">
        <f t="shared" si="79"/>
        <v>0</v>
      </c>
      <c r="Z143" s="107">
        <f t="shared" si="79"/>
        <v>0</v>
      </c>
      <c r="AA143" s="107">
        <f t="shared" si="79"/>
        <v>1147372204.1199999</v>
      </c>
      <c r="AB143" s="107">
        <f t="shared" si="79"/>
        <v>350703629.08999997</v>
      </c>
      <c r="AC143" s="107">
        <f t="shared" si="79"/>
        <v>149167622.22</v>
      </c>
      <c r="AD143" s="108">
        <f t="shared" si="79"/>
        <v>0</v>
      </c>
    </row>
    <row r="144" spans="1:30">
      <c r="A144" s="1" t="s">
        <v>42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</sheetData>
  <mergeCells count="27">
    <mergeCell ref="R40:AD40"/>
    <mergeCell ref="A11:A12"/>
    <mergeCell ref="B11:B12"/>
    <mergeCell ref="R11:AD11"/>
    <mergeCell ref="Q11:Q12"/>
    <mergeCell ref="P11:P12"/>
    <mergeCell ref="A40:A41"/>
    <mergeCell ref="B40:B41"/>
    <mergeCell ref="C40:O40"/>
    <mergeCell ref="P40:P41"/>
    <mergeCell ref="Q40:Q41"/>
    <mergeCell ref="B7:L7"/>
    <mergeCell ref="C11:O11"/>
    <mergeCell ref="E4:G4"/>
    <mergeCell ref="B5:R5"/>
    <mergeCell ref="A72:A73"/>
    <mergeCell ref="R108:AD108"/>
    <mergeCell ref="P108:P109"/>
    <mergeCell ref="P72:P73"/>
    <mergeCell ref="R72:AD72"/>
    <mergeCell ref="A108:A109"/>
    <mergeCell ref="B108:B109"/>
    <mergeCell ref="C108:O108"/>
    <mergeCell ref="Q72:Q73"/>
    <mergeCell ref="Q108:Q109"/>
    <mergeCell ref="B72:B73"/>
    <mergeCell ref="C72:O72"/>
  </mergeCells>
  <phoneticPr fontId="0" type="noConversion"/>
  <pageMargins left="1.1417322834645669" right="0.35433070866141736" top="0.39370078740157483" bottom="0.39370078740157483" header="0.51181102362204722" footer="0.51181102362204722"/>
  <pageSetup paperSize="9" scale="58" fitToWidth="2" fitToHeight="4" pageOrder="overThenDown" orientation="landscape" blackAndWhite="1" horizontalDpi="300" verticalDpi="300" r:id="rId1"/>
  <headerFooter alignWithMargins="0"/>
  <rowBreaks count="3" manualBreakCount="3">
    <brk id="37" max="16383" man="1"/>
    <brk id="69" max="16383" man="1"/>
    <brk id="105" max="16383" man="1"/>
  </rowBreaks>
  <colBreaks count="1" manualBreakCount="1">
    <brk id="3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1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2"/>
    </sheetView>
  </sheetViews>
  <sheetFormatPr defaultColWidth="0.85546875" defaultRowHeight="12.75"/>
  <cols>
    <col min="1" max="1" width="21.42578125" style="2" customWidth="1"/>
    <col min="2" max="2" width="5.7109375" style="2" customWidth="1"/>
    <col min="3" max="3" width="15.5703125" style="2" customWidth="1"/>
    <col min="4" max="4" width="16.85546875" style="2" customWidth="1"/>
    <col min="5" max="5" width="15.28515625" style="2" customWidth="1"/>
    <col min="6" max="6" width="16.85546875" style="2" customWidth="1"/>
    <col min="7" max="7" width="15" style="2" customWidth="1"/>
    <col min="8" max="15" width="13.85546875" style="2" customWidth="1"/>
    <col min="16" max="16" width="15.5703125" style="2" customWidth="1"/>
    <col min="17" max="17" width="16.85546875" style="2" customWidth="1"/>
    <col min="18" max="18" width="15.28515625" style="2" customWidth="1"/>
    <col min="19" max="19" width="16.85546875" style="2" customWidth="1"/>
    <col min="20" max="20" width="15" style="2" customWidth="1"/>
    <col min="21" max="28" width="13.85546875" style="2" customWidth="1"/>
    <col min="29" max="29" width="4.28515625" style="2" hidden="1" customWidth="1"/>
    <col min="30" max="30" width="4.42578125" style="2" hidden="1" customWidth="1"/>
    <col min="31" max="16384" width="0.85546875" style="2"/>
  </cols>
  <sheetData>
    <row r="1" spans="1:30" ht="12.75" customHeight="1">
      <c r="A1" s="196" t="s">
        <v>0</v>
      </c>
      <c r="B1" s="192" t="s">
        <v>1</v>
      </c>
      <c r="C1" s="195" t="s">
        <v>248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7" t="s">
        <v>126</v>
      </c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17"/>
      <c r="AD1" s="117"/>
    </row>
    <row r="2" spans="1:30" ht="56.25">
      <c r="A2" s="196"/>
      <c r="B2" s="192"/>
      <c r="C2" s="149" t="s">
        <v>395</v>
      </c>
      <c r="D2" s="151" t="s">
        <v>394</v>
      </c>
      <c r="E2" s="150" t="s">
        <v>393</v>
      </c>
      <c r="F2" s="151" t="s">
        <v>392</v>
      </c>
      <c r="G2" s="150" t="s">
        <v>391</v>
      </c>
      <c r="H2" s="150" t="s">
        <v>390</v>
      </c>
      <c r="I2" s="150" t="s">
        <v>3</v>
      </c>
      <c r="J2" s="150" t="s">
        <v>273</v>
      </c>
      <c r="K2" s="150" t="s">
        <v>272</v>
      </c>
      <c r="L2" s="150" t="s">
        <v>4</v>
      </c>
      <c r="M2" s="150" t="s">
        <v>270</v>
      </c>
      <c r="N2" s="150" t="s">
        <v>271</v>
      </c>
      <c r="O2" s="149" t="s">
        <v>389</v>
      </c>
      <c r="P2" s="146" t="s">
        <v>395</v>
      </c>
      <c r="Q2" s="148" t="s">
        <v>394</v>
      </c>
      <c r="R2" s="147" t="s">
        <v>393</v>
      </c>
      <c r="S2" s="148" t="s">
        <v>392</v>
      </c>
      <c r="T2" s="147" t="s">
        <v>391</v>
      </c>
      <c r="U2" s="147" t="s">
        <v>390</v>
      </c>
      <c r="V2" s="147" t="s">
        <v>3</v>
      </c>
      <c r="W2" s="147" t="s">
        <v>273</v>
      </c>
      <c r="X2" s="147" t="s">
        <v>272</v>
      </c>
      <c r="Y2" s="147" t="s">
        <v>4</v>
      </c>
      <c r="Z2" s="147" t="s">
        <v>270</v>
      </c>
      <c r="AA2" s="147" t="s">
        <v>271</v>
      </c>
      <c r="AB2" s="146" t="s">
        <v>389</v>
      </c>
      <c r="AC2" s="117"/>
      <c r="AD2" s="117"/>
    </row>
    <row r="3" spans="1:30" ht="13.5" thickBot="1">
      <c r="A3" s="125">
        <v>1</v>
      </c>
      <c r="B3" s="11">
        <v>2</v>
      </c>
      <c r="C3" s="145">
        <v>3</v>
      </c>
      <c r="D3" s="145">
        <v>4</v>
      </c>
      <c r="E3" s="145">
        <v>5</v>
      </c>
      <c r="F3" s="145">
        <v>6</v>
      </c>
      <c r="G3" s="145">
        <v>7</v>
      </c>
      <c r="H3" s="145">
        <v>8</v>
      </c>
      <c r="I3" s="145">
        <v>9</v>
      </c>
      <c r="J3" s="145">
        <v>10</v>
      </c>
      <c r="K3" s="145">
        <v>11</v>
      </c>
      <c r="L3" s="145">
        <v>12</v>
      </c>
      <c r="M3" s="145">
        <v>13</v>
      </c>
      <c r="N3" s="145">
        <v>14</v>
      </c>
      <c r="O3" s="144">
        <v>15</v>
      </c>
      <c r="P3" s="143">
        <v>16</v>
      </c>
      <c r="Q3" s="143">
        <v>17</v>
      </c>
      <c r="R3" s="143">
        <v>18</v>
      </c>
      <c r="S3" s="143">
        <v>19</v>
      </c>
      <c r="T3" s="143">
        <v>20</v>
      </c>
      <c r="U3" s="143">
        <v>21</v>
      </c>
      <c r="V3" s="143">
        <v>22</v>
      </c>
      <c r="W3" s="143">
        <v>23</v>
      </c>
      <c r="X3" s="143">
        <v>24</v>
      </c>
      <c r="Y3" s="143">
        <v>25</v>
      </c>
      <c r="Z3" s="143">
        <v>26</v>
      </c>
      <c r="AA3" s="143">
        <v>27</v>
      </c>
      <c r="AB3" s="142">
        <v>28</v>
      </c>
      <c r="AC3" s="117"/>
      <c r="AD3" s="117"/>
    </row>
    <row r="4" spans="1:30">
      <c r="A4" s="140" t="s">
        <v>388</v>
      </c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4"/>
      <c r="AC4" s="117"/>
      <c r="AD4" s="117"/>
    </row>
    <row r="5" spans="1:30">
      <c r="A5" s="139" t="s">
        <v>387</v>
      </c>
      <c r="B5" s="19" t="s">
        <v>49</v>
      </c>
      <c r="C5" s="84">
        <f>SUM(C6:C8)</f>
        <v>38246220.539999999</v>
      </c>
      <c r="D5" s="85"/>
      <c r="E5" s="84">
        <f>SUM(E6:E8)</f>
        <v>38246220.539999999</v>
      </c>
      <c r="F5" s="85"/>
      <c r="G5" s="84">
        <f t="shared" ref="G5:P5" si="0">SUM(G6:G8)</f>
        <v>0</v>
      </c>
      <c r="H5" s="84">
        <f t="shared" si="0"/>
        <v>0</v>
      </c>
      <c r="I5" s="84">
        <f t="shared" si="0"/>
        <v>0</v>
      </c>
      <c r="J5" s="84">
        <f t="shared" si="0"/>
        <v>0</v>
      </c>
      <c r="K5" s="84">
        <f t="shared" si="0"/>
        <v>0</v>
      </c>
      <c r="L5" s="84">
        <f t="shared" si="0"/>
        <v>8429942.2699999996</v>
      </c>
      <c r="M5" s="84">
        <f t="shared" si="0"/>
        <v>0</v>
      </c>
      <c r="N5" s="84">
        <f t="shared" si="0"/>
        <v>29816278.27</v>
      </c>
      <c r="O5" s="86">
        <f t="shared" si="0"/>
        <v>0</v>
      </c>
      <c r="P5" s="84">
        <f t="shared" si="0"/>
        <v>38456739.759999998</v>
      </c>
      <c r="Q5" s="85"/>
      <c r="R5" s="84">
        <f>SUM(R6:R8)</f>
        <v>38456739.759999998</v>
      </c>
      <c r="S5" s="85"/>
      <c r="T5" s="84">
        <f t="shared" ref="T5:AB5" si="1">SUM(T6:T8)</f>
        <v>0</v>
      </c>
      <c r="U5" s="84">
        <f t="shared" si="1"/>
        <v>0</v>
      </c>
      <c r="V5" s="84">
        <f t="shared" si="1"/>
        <v>0</v>
      </c>
      <c r="W5" s="84">
        <f t="shared" si="1"/>
        <v>0</v>
      </c>
      <c r="X5" s="84">
        <f t="shared" si="1"/>
        <v>0</v>
      </c>
      <c r="Y5" s="84">
        <f t="shared" si="1"/>
        <v>7927002.5999999996</v>
      </c>
      <c r="Z5" s="84">
        <f t="shared" si="1"/>
        <v>0</v>
      </c>
      <c r="AA5" s="84">
        <f t="shared" si="1"/>
        <v>30529737.16</v>
      </c>
      <c r="AB5" s="86">
        <f t="shared" si="1"/>
        <v>0</v>
      </c>
    </row>
    <row r="6" spans="1:30" s="16" customFormat="1">
      <c r="A6" s="111" t="s">
        <v>386</v>
      </c>
      <c r="B6" s="19" t="s">
        <v>127</v>
      </c>
      <c r="C6" s="84">
        <f>E6+O6-D6</f>
        <v>23061303.93</v>
      </c>
      <c r="D6" s="85"/>
      <c r="E6" s="84">
        <f>G6+H6+I6+L6+N6+J6+K6+M6-F6</f>
        <v>23061303.93</v>
      </c>
      <c r="F6" s="85"/>
      <c r="G6" s="87"/>
      <c r="H6" s="87"/>
      <c r="I6" s="87"/>
      <c r="J6" s="87"/>
      <c r="K6" s="87"/>
      <c r="L6" s="87">
        <v>3882834.27</v>
      </c>
      <c r="M6" s="87"/>
      <c r="N6" s="87">
        <v>19178469.66</v>
      </c>
      <c r="O6" s="88"/>
      <c r="P6" s="84">
        <f>R6+AB6-Q6</f>
        <v>22736832.399999999</v>
      </c>
      <c r="Q6" s="85"/>
      <c r="R6" s="84">
        <f>T6+U6+V6+Y6+AA6+W6+X6+Z6-S6</f>
        <v>22736832.399999999</v>
      </c>
      <c r="S6" s="85"/>
      <c r="T6" s="87"/>
      <c r="U6" s="87"/>
      <c r="V6" s="87"/>
      <c r="W6" s="87"/>
      <c r="X6" s="87"/>
      <c r="Y6" s="87">
        <v>3117801</v>
      </c>
      <c r="Z6" s="87"/>
      <c r="AA6" s="87">
        <v>19619031.399999999</v>
      </c>
      <c r="AB6" s="88"/>
    </row>
    <row r="7" spans="1:30" s="16" customFormat="1">
      <c r="A7" s="111" t="s">
        <v>385</v>
      </c>
      <c r="B7" s="19" t="s">
        <v>128</v>
      </c>
      <c r="C7" s="84">
        <f>E7+O7-D7</f>
        <v>15184916.609999999</v>
      </c>
      <c r="D7" s="85"/>
      <c r="E7" s="84">
        <f>G7+H7+I7+L7+N7+J7+K7+M7-F7</f>
        <v>15184916.609999999</v>
      </c>
      <c r="F7" s="85"/>
      <c r="G7" s="87"/>
      <c r="H7" s="87"/>
      <c r="I7" s="87"/>
      <c r="J7" s="87"/>
      <c r="K7" s="87"/>
      <c r="L7" s="87">
        <v>4547108</v>
      </c>
      <c r="M7" s="87"/>
      <c r="N7" s="87">
        <v>10637808.609999999</v>
      </c>
      <c r="O7" s="88"/>
      <c r="P7" s="84">
        <f>R7+AB7-Q7</f>
        <v>15719907.359999999</v>
      </c>
      <c r="Q7" s="85"/>
      <c r="R7" s="84">
        <f>T7+U7+V7+Y7+AA7+W7+X7+Z7-S7</f>
        <v>15719907.359999999</v>
      </c>
      <c r="S7" s="85"/>
      <c r="T7" s="87"/>
      <c r="U7" s="87"/>
      <c r="V7" s="87"/>
      <c r="W7" s="87"/>
      <c r="X7" s="87"/>
      <c r="Y7" s="87">
        <v>4809201.5999999996</v>
      </c>
      <c r="Z7" s="87"/>
      <c r="AA7" s="87">
        <v>10910705.76</v>
      </c>
      <c r="AB7" s="88"/>
    </row>
    <row r="8" spans="1:30" s="16" customFormat="1">
      <c r="A8" s="131" t="s">
        <v>384</v>
      </c>
      <c r="B8" s="15" t="s">
        <v>129</v>
      </c>
      <c r="C8" s="84">
        <f>E8+O8-D8</f>
        <v>0</v>
      </c>
      <c r="D8" s="85"/>
      <c r="E8" s="84">
        <f>G8+H8+I8+L8+N8+J8+K8+M8-F8</f>
        <v>0</v>
      </c>
      <c r="F8" s="85"/>
      <c r="G8" s="89"/>
      <c r="H8" s="89"/>
      <c r="I8" s="89"/>
      <c r="J8" s="89"/>
      <c r="K8" s="89"/>
      <c r="L8" s="89"/>
      <c r="M8" s="89"/>
      <c r="N8" s="89"/>
      <c r="O8" s="90"/>
      <c r="P8" s="84">
        <f>R8+AB8-Q8</f>
        <v>0</v>
      </c>
      <c r="Q8" s="85"/>
      <c r="R8" s="84">
        <f>T8+U8+V8+Y8+AA8+W8+X8+Z8-S8</f>
        <v>0</v>
      </c>
      <c r="S8" s="85"/>
      <c r="T8" s="89"/>
      <c r="U8" s="89"/>
      <c r="V8" s="89"/>
      <c r="W8" s="89"/>
      <c r="X8" s="89"/>
      <c r="Y8" s="89"/>
      <c r="Z8" s="89"/>
      <c r="AA8" s="89"/>
      <c r="AB8" s="90"/>
    </row>
    <row r="9" spans="1:30">
      <c r="A9" s="138" t="s">
        <v>383</v>
      </c>
      <c r="B9" s="15" t="s">
        <v>50</v>
      </c>
      <c r="C9" s="84">
        <f>SUM(C10:C12)</f>
        <v>34016086.119999997</v>
      </c>
      <c r="D9" s="85"/>
      <c r="E9" s="84">
        <f>SUM(E10:E12)</f>
        <v>34016086.119999997</v>
      </c>
      <c r="F9" s="85"/>
      <c r="G9" s="84">
        <f t="shared" ref="G9:P9" si="2">SUM(G10:G12)</f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7806788.46</v>
      </c>
      <c r="M9" s="84">
        <f t="shared" si="2"/>
        <v>0</v>
      </c>
      <c r="N9" s="84">
        <f t="shared" si="2"/>
        <v>26209297.66</v>
      </c>
      <c r="O9" s="86">
        <f t="shared" si="2"/>
        <v>0</v>
      </c>
      <c r="P9" s="84">
        <f t="shared" si="2"/>
        <v>33867106.609999999</v>
      </c>
      <c r="Q9" s="85"/>
      <c r="R9" s="84">
        <f>SUM(R10:R12)</f>
        <v>33867106.609999999</v>
      </c>
      <c r="S9" s="85"/>
      <c r="T9" s="84">
        <f t="shared" ref="T9:AB9" si="3">SUM(T10:T12)</f>
        <v>0</v>
      </c>
      <c r="U9" s="84">
        <f t="shared" si="3"/>
        <v>0</v>
      </c>
      <c r="V9" s="84">
        <f t="shared" si="3"/>
        <v>0</v>
      </c>
      <c r="W9" s="84">
        <f t="shared" si="3"/>
        <v>0</v>
      </c>
      <c r="X9" s="84">
        <f t="shared" si="3"/>
        <v>0</v>
      </c>
      <c r="Y9" s="84">
        <f t="shared" si="3"/>
        <v>6421882.5999999996</v>
      </c>
      <c r="Z9" s="84">
        <f t="shared" si="3"/>
        <v>0</v>
      </c>
      <c r="AA9" s="84">
        <f t="shared" si="3"/>
        <v>27445224.010000002</v>
      </c>
      <c r="AB9" s="86">
        <f t="shared" si="3"/>
        <v>0</v>
      </c>
    </row>
    <row r="10" spans="1:30" s="16" customFormat="1">
      <c r="A10" s="111" t="s">
        <v>382</v>
      </c>
      <c r="B10" s="19" t="s">
        <v>134</v>
      </c>
      <c r="C10" s="84">
        <f>E10+O10-D10</f>
        <v>19995169.32</v>
      </c>
      <c r="D10" s="85"/>
      <c r="E10" s="84">
        <f>G10+H10+I10+L10+N10+J10+K10+M10-F10</f>
        <v>19995169.32</v>
      </c>
      <c r="F10" s="85"/>
      <c r="G10" s="87"/>
      <c r="H10" s="87"/>
      <c r="I10" s="87"/>
      <c r="J10" s="87"/>
      <c r="K10" s="87"/>
      <c r="L10" s="87">
        <v>3539626.68</v>
      </c>
      <c r="M10" s="87"/>
      <c r="N10" s="87">
        <v>16455542.640000001</v>
      </c>
      <c r="O10" s="88"/>
      <c r="P10" s="84">
        <f>R10+AB10-Q10</f>
        <v>19192694.579999998</v>
      </c>
      <c r="Q10" s="85"/>
      <c r="R10" s="84">
        <f>T10+U10+V10+Y10+AA10+W10+X10+Z10-S10</f>
        <v>19192694.579999998</v>
      </c>
      <c r="S10" s="85"/>
      <c r="T10" s="87"/>
      <c r="U10" s="87"/>
      <c r="V10" s="87"/>
      <c r="W10" s="87"/>
      <c r="X10" s="87"/>
      <c r="Y10" s="87">
        <v>2117801</v>
      </c>
      <c r="Z10" s="87"/>
      <c r="AA10" s="87">
        <v>17074893.579999998</v>
      </c>
      <c r="AB10" s="88"/>
    </row>
    <row r="11" spans="1:30" s="16" customFormat="1">
      <c r="A11" s="111" t="s">
        <v>381</v>
      </c>
      <c r="B11" s="19" t="s">
        <v>135</v>
      </c>
      <c r="C11" s="84">
        <f>E11+O11-D11</f>
        <v>14020916.800000001</v>
      </c>
      <c r="D11" s="85"/>
      <c r="E11" s="84">
        <f>G11+H11+I11+L11+N11+J11+K11+M11-F11</f>
        <v>14020916.800000001</v>
      </c>
      <c r="F11" s="85"/>
      <c r="G11" s="87"/>
      <c r="H11" s="87"/>
      <c r="I11" s="87"/>
      <c r="J11" s="87"/>
      <c r="K11" s="87"/>
      <c r="L11" s="87">
        <v>4267161.78</v>
      </c>
      <c r="M11" s="87"/>
      <c r="N11" s="87">
        <v>9753755.0199999996</v>
      </c>
      <c r="O11" s="88"/>
      <c r="P11" s="84">
        <f>R11+AB11-Q11</f>
        <v>14674412.029999999</v>
      </c>
      <c r="Q11" s="85"/>
      <c r="R11" s="84">
        <f>T11+U11+V11+Y11+AA11+W11+X11+Z11-S11</f>
        <v>14674412.029999999</v>
      </c>
      <c r="S11" s="85"/>
      <c r="T11" s="87"/>
      <c r="U11" s="87"/>
      <c r="V11" s="87"/>
      <c r="W11" s="87"/>
      <c r="X11" s="87"/>
      <c r="Y11" s="87">
        <v>4304081.5999999996</v>
      </c>
      <c r="Z11" s="87"/>
      <c r="AA11" s="87">
        <v>10370330.43</v>
      </c>
      <c r="AB11" s="88"/>
    </row>
    <row r="12" spans="1:30" s="16" customFormat="1">
      <c r="A12" s="131" t="s">
        <v>380</v>
      </c>
      <c r="B12" s="15" t="s">
        <v>136</v>
      </c>
      <c r="C12" s="84">
        <f>E12+O12-D12</f>
        <v>0</v>
      </c>
      <c r="D12" s="85"/>
      <c r="E12" s="84">
        <f>G12+H12+I12+L12+N12+J12+K12+M12-F12</f>
        <v>0</v>
      </c>
      <c r="F12" s="85"/>
      <c r="G12" s="89"/>
      <c r="H12" s="89"/>
      <c r="I12" s="89"/>
      <c r="J12" s="89"/>
      <c r="K12" s="89"/>
      <c r="L12" s="89"/>
      <c r="M12" s="89"/>
      <c r="N12" s="89"/>
      <c r="O12" s="90"/>
      <c r="P12" s="84">
        <f>R12+AB12-Q12</f>
        <v>0</v>
      </c>
      <c r="Q12" s="85"/>
      <c r="R12" s="84">
        <f>T12+U12+V12+Y12+AA12+W12+X12+Z12-S12</f>
        <v>0</v>
      </c>
      <c r="S12" s="85"/>
      <c r="T12" s="89"/>
      <c r="U12" s="89"/>
      <c r="V12" s="89"/>
      <c r="W12" s="89"/>
      <c r="X12" s="89"/>
      <c r="Y12" s="89"/>
      <c r="Z12" s="89"/>
      <c r="AA12" s="89"/>
      <c r="AB12" s="90"/>
    </row>
    <row r="13" spans="1:30" s="16" customFormat="1">
      <c r="A13" s="138" t="s">
        <v>379</v>
      </c>
      <c r="B13" s="15" t="s">
        <v>51</v>
      </c>
      <c r="C13" s="84">
        <f>C5-C9</f>
        <v>4230134.42</v>
      </c>
      <c r="D13" s="85"/>
      <c r="E13" s="84">
        <f>E5-E9</f>
        <v>4230134.42</v>
      </c>
      <c r="F13" s="85"/>
      <c r="G13" s="84">
        <f t="shared" ref="G13:P13" si="4">G5-G9</f>
        <v>0</v>
      </c>
      <c r="H13" s="84">
        <f t="shared" si="4"/>
        <v>0</v>
      </c>
      <c r="I13" s="84">
        <f t="shared" si="4"/>
        <v>0</v>
      </c>
      <c r="J13" s="84">
        <f t="shared" si="4"/>
        <v>0</v>
      </c>
      <c r="K13" s="84">
        <f t="shared" si="4"/>
        <v>0</v>
      </c>
      <c r="L13" s="84">
        <f t="shared" si="4"/>
        <v>623153.81000000006</v>
      </c>
      <c r="M13" s="84">
        <f t="shared" si="4"/>
        <v>0</v>
      </c>
      <c r="N13" s="84">
        <f t="shared" si="4"/>
        <v>3606980.61</v>
      </c>
      <c r="O13" s="86">
        <f t="shared" si="4"/>
        <v>0</v>
      </c>
      <c r="P13" s="84">
        <f t="shared" si="4"/>
        <v>4589633.1500000004</v>
      </c>
      <c r="Q13" s="85"/>
      <c r="R13" s="84">
        <f>R5-R9</f>
        <v>4589633.1500000004</v>
      </c>
      <c r="S13" s="85"/>
      <c r="T13" s="84">
        <f t="shared" ref="T13:AB13" si="5">T5-T9</f>
        <v>0</v>
      </c>
      <c r="U13" s="84">
        <f t="shared" si="5"/>
        <v>0</v>
      </c>
      <c r="V13" s="84">
        <f t="shared" si="5"/>
        <v>0</v>
      </c>
      <c r="W13" s="84">
        <f t="shared" si="5"/>
        <v>0</v>
      </c>
      <c r="X13" s="84">
        <f t="shared" si="5"/>
        <v>0</v>
      </c>
      <c r="Y13" s="84">
        <f t="shared" si="5"/>
        <v>1505120</v>
      </c>
      <c r="Z13" s="84">
        <f t="shared" si="5"/>
        <v>0</v>
      </c>
      <c r="AA13" s="84">
        <f t="shared" si="5"/>
        <v>3084513.15</v>
      </c>
      <c r="AB13" s="86">
        <f t="shared" si="5"/>
        <v>0</v>
      </c>
    </row>
    <row r="14" spans="1:30" s="16" customFormat="1">
      <c r="A14" s="111" t="s">
        <v>378</v>
      </c>
      <c r="B14" s="19" t="s">
        <v>141</v>
      </c>
      <c r="C14" s="84">
        <f>C6-C10</f>
        <v>3066134.61</v>
      </c>
      <c r="D14" s="85"/>
      <c r="E14" s="84">
        <f>E6-E10</f>
        <v>3066134.61</v>
      </c>
      <c r="F14" s="85"/>
      <c r="G14" s="84">
        <f t="shared" ref="G14:P14" si="6">G6-G10</f>
        <v>0</v>
      </c>
      <c r="H14" s="84">
        <f t="shared" si="6"/>
        <v>0</v>
      </c>
      <c r="I14" s="84">
        <f t="shared" si="6"/>
        <v>0</v>
      </c>
      <c r="J14" s="84">
        <f t="shared" si="6"/>
        <v>0</v>
      </c>
      <c r="K14" s="84">
        <f t="shared" si="6"/>
        <v>0</v>
      </c>
      <c r="L14" s="84">
        <f t="shared" si="6"/>
        <v>343207.59</v>
      </c>
      <c r="M14" s="84">
        <f t="shared" si="6"/>
        <v>0</v>
      </c>
      <c r="N14" s="84">
        <f t="shared" si="6"/>
        <v>2722927.02</v>
      </c>
      <c r="O14" s="86">
        <f t="shared" si="6"/>
        <v>0</v>
      </c>
      <c r="P14" s="84">
        <f t="shared" si="6"/>
        <v>3544137.82</v>
      </c>
      <c r="Q14" s="85"/>
      <c r="R14" s="84">
        <f>R6-R10</f>
        <v>3544137.82</v>
      </c>
      <c r="S14" s="85"/>
      <c r="T14" s="84">
        <f t="shared" ref="T14:AB14" si="7">T6-T10</f>
        <v>0</v>
      </c>
      <c r="U14" s="84">
        <f t="shared" si="7"/>
        <v>0</v>
      </c>
      <c r="V14" s="84">
        <f t="shared" si="7"/>
        <v>0</v>
      </c>
      <c r="W14" s="84">
        <f t="shared" si="7"/>
        <v>0</v>
      </c>
      <c r="X14" s="84">
        <f t="shared" si="7"/>
        <v>0</v>
      </c>
      <c r="Y14" s="84">
        <f t="shared" si="7"/>
        <v>1000000</v>
      </c>
      <c r="Z14" s="84">
        <f t="shared" si="7"/>
        <v>0</v>
      </c>
      <c r="AA14" s="84">
        <f t="shared" si="7"/>
        <v>2544137.8199999998</v>
      </c>
      <c r="AB14" s="86">
        <f t="shared" si="7"/>
        <v>0</v>
      </c>
    </row>
    <row r="15" spans="1:30" s="16" customFormat="1">
      <c r="A15" s="111" t="s">
        <v>377</v>
      </c>
      <c r="B15" s="19" t="s">
        <v>142</v>
      </c>
      <c r="C15" s="84">
        <f>C7-C11</f>
        <v>1163999.81</v>
      </c>
      <c r="D15" s="85"/>
      <c r="E15" s="84">
        <f>E7-E11</f>
        <v>1163999.81</v>
      </c>
      <c r="F15" s="85"/>
      <c r="G15" s="84">
        <f t="shared" ref="G15:P15" si="8">G7-G11</f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279946.21999999997</v>
      </c>
      <c r="M15" s="84">
        <f t="shared" si="8"/>
        <v>0</v>
      </c>
      <c r="N15" s="84">
        <f t="shared" si="8"/>
        <v>884053.59</v>
      </c>
      <c r="O15" s="86">
        <f t="shared" si="8"/>
        <v>0</v>
      </c>
      <c r="P15" s="84">
        <f t="shared" si="8"/>
        <v>1045495.33</v>
      </c>
      <c r="Q15" s="85"/>
      <c r="R15" s="84">
        <f>R7-R11</f>
        <v>1045495.33</v>
      </c>
      <c r="S15" s="85"/>
      <c r="T15" s="84">
        <f t="shared" ref="T15:AB15" si="9">T7-T11</f>
        <v>0</v>
      </c>
      <c r="U15" s="84">
        <f t="shared" si="9"/>
        <v>0</v>
      </c>
      <c r="V15" s="84">
        <f t="shared" si="9"/>
        <v>0</v>
      </c>
      <c r="W15" s="84">
        <f t="shared" si="9"/>
        <v>0</v>
      </c>
      <c r="X15" s="84">
        <f t="shared" si="9"/>
        <v>0</v>
      </c>
      <c r="Y15" s="84">
        <f t="shared" si="9"/>
        <v>505120</v>
      </c>
      <c r="Z15" s="84">
        <f t="shared" si="9"/>
        <v>0</v>
      </c>
      <c r="AA15" s="84">
        <f t="shared" si="9"/>
        <v>540375.32999999996</v>
      </c>
      <c r="AB15" s="86">
        <f t="shared" si="9"/>
        <v>0</v>
      </c>
    </row>
    <row r="16" spans="1:30" s="16" customFormat="1">
      <c r="A16" s="131" t="s">
        <v>376</v>
      </c>
      <c r="B16" s="15" t="s">
        <v>143</v>
      </c>
      <c r="C16" s="84">
        <f>C8-C12</f>
        <v>0</v>
      </c>
      <c r="D16" s="85"/>
      <c r="E16" s="84">
        <f>E8-E12</f>
        <v>0</v>
      </c>
      <c r="F16" s="85"/>
      <c r="G16" s="84">
        <f t="shared" ref="G16:P16" si="10">G8-G12</f>
        <v>0</v>
      </c>
      <c r="H16" s="84">
        <f t="shared" si="10"/>
        <v>0</v>
      </c>
      <c r="I16" s="84">
        <f t="shared" si="10"/>
        <v>0</v>
      </c>
      <c r="J16" s="84">
        <f t="shared" si="10"/>
        <v>0</v>
      </c>
      <c r="K16" s="84">
        <f t="shared" si="10"/>
        <v>0</v>
      </c>
      <c r="L16" s="84">
        <f t="shared" si="10"/>
        <v>0</v>
      </c>
      <c r="M16" s="84">
        <f t="shared" si="10"/>
        <v>0</v>
      </c>
      <c r="N16" s="84">
        <f t="shared" si="10"/>
        <v>0</v>
      </c>
      <c r="O16" s="86">
        <f t="shared" si="10"/>
        <v>0</v>
      </c>
      <c r="P16" s="84">
        <f t="shared" si="10"/>
        <v>0</v>
      </c>
      <c r="Q16" s="85"/>
      <c r="R16" s="84">
        <f>R8-R12</f>
        <v>0</v>
      </c>
      <c r="S16" s="85"/>
      <c r="T16" s="84">
        <f t="shared" ref="T16:AB16" si="11">T8-T12</f>
        <v>0</v>
      </c>
      <c r="U16" s="84">
        <f t="shared" si="11"/>
        <v>0</v>
      </c>
      <c r="V16" s="84">
        <f t="shared" si="11"/>
        <v>0</v>
      </c>
      <c r="W16" s="84">
        <f t="shared" si="11"/>
        <v>0</v>
      </c>
      <c r="X16" s="84">
        <f t="shared" si="11"/>
        <v>0</v>
      </c>
      <c r="Y16" s="84">
        <f t="shared" si="11"/>
        <v>0</v>
      </c>
      <c r="Z16" s="84">
        <f t="shared" si="11"/>
        <v>0</v>
      </c>
      <c r="AA16" s="84">
        <f t="shared" si="11"/>
        <v>0</v>
      </c>
      <c r="AB16" s="86">
        <f t="shared" si="11"/>
        <v>0</v>
      </c>
    </row>
    <row r="17" spans="1:28">
      <c r="A17" s="133" t="s">
        <v>375</v>
      </c>
      <c r="B17" s="15" t="s">
        <v>52</v>
      </c>
      <c r="C17" s="84">
        <f>SUM(C18:C19)</f>
        <v>0</v>
      </c>
      <c r="D17" s="85"/>
      <c r="E17" s="84">
        <f>SUM(E18:E19)</f>
        <v>0</v>
      </c>
      <c r="F17" s="85"/>
      <c r="G17" s="84">
        <f t="shared" ref="G17:P17" si="12">SUM(G18:G19)</f>
        <v>0</v>
      </c>
      <c r="H17" s="84">
        <f t="shared" si="12"/>
        <v>0</v>
      </c>
      <c r="I17" s="84">
        <f t="shared" si="12"/>
        <v>0</v>
      </c>
      <c r="J17" s="84">
        <f t="shared" si="12"/>
        <v>0</v>
      </c>
      <c r="K17" s="84">
        <f t="shared" si="12"/>
        <v>0</v>
      </c>
      <c r="L17" s="84">
        <f t="shared" si="12"/>
        <v>0</v>
      </c>
      <c r="M17" s="84">
        <f t="shared" si="12"/>
        <v>0</v>
      </c>
      <c r="N17" s="84">
        <f t="shared" si="12"/>
        <v>0</v>
      </c>
      <c r="O17" s="86">
        <f t="shared" si="12"/>
        <v>0</v>
      </c>
      <c r="P17" s="84">
        <f t="shared" si="12"/>
        <v>0</v>
      </c>
      <c r="Q17" s="85"/>
      <c r="R17" s="84">
        <f>SUM(R18:R19)</f>
        <v>0</v>
      </c>
      <c r="S17" s="85"/>
      <c r="T17" s="84">
        <f t="shared" ref="T17:AB17" si="13">SUM(T18:T19)</f>
        <v>0</v>
      </c>
      <c r="U17" s="84">
        <f t="shared" si="13"/>
        <v>0</v>
      </c>
      <c r="V17" s="84">
        <f t="shared" si="13"/>
        <v>0</v>
      </c>
      <c r="W17" s="84">
        <f t="shared" si="13"/>
        <v>0</v>
      </c>
      <c r="X17" s="84">
        <f t="shared" si="13"/>
        <v>0</v>
      </c>
      <c r="Y17" s="84">
        <f t="shared" si="13"/>
        <v>0</v>
      </c>
      <c r="Z17" s="84">
        <f t="shared" si="13"/>
        <v>0</v>
      </c>
      <c r="AA17" s="84">
        <f t="shared" si="13"/>
        <v>0</v>
      </c>
      <c r="AB17" s="86">
        <f t="shared" si="13"/>
        <v>0</v>
      </c>
    </row>
    <row r="18" spans="1:28" s="16" customFormat="1">
      <c r="A18" s="111" t="s">
        <v>374</v>
      </c>
      <c r="B18" s="19" t="s">
        <v>147</v>
      </c>
      <c r="C18" s="84">
        <f>E18+O18-D18</f>
        <v>0</v>
      </c>
      <c r="D18" s="85"/>
      <c r="E18" s="84">
        <f>G18+H18+I18+L18+N18+J18+K18+M18-F18</f>
        <v>0</v>
      </c>
      <c r="F18" s="85"/>
      <c r="G18" s="87"/>
      <c r="H18" s="87"/>
      <c r="I18" s="87"/>
      <c r="J18" s="87"/>
      <c r="K18" s="87"/>
      <c r="L18" s="87"/>
      <c r="M18" s="87"/>
      <c r="N18" s="87"/>
      <c r="O18" s="88"/>
      <c r="P18" s="84">
        <f>R18+AB18-Q18</f>
        <v>0</v>
      </c>
      <c r="Q18" s="85"/>
      <c r="R18" s="84">
        <f>T18+U18+V18+Y18+AA18+W18+X18+Z18-S18</f>
        <v>0</v>
      </c>
      <c r="S18" s="85"/>
      <c r="T18" s="87"/>
      <c r="U18" s="87"/>
      <c r="V18" s="87"/>
      <c r="W18" s="87"/>
      <c r="X18" s="87"/>
      <c r="Y18" s="87"/>
      <c r="Z18" s="87"/>
      <c r="AA18" s="87"/>
      <c r="AB18" s="88"/>
    </row>
    <row r="19" spans="1:28" s="16" customFormat="1">
      <c r="A19" s="111" t="s">
        <v>373</v>
      </c>
      <c r="B19" s="19" t="s">
        <v>148</v>
      </c>
      <c r="C19" s="84">
        <f>E19+O19-D19</f>
        <v>0</v>
      </c>
      <c r="D19" s="85"/>
      <c r="E19" s="84">
        <f>G19+H19+I19+L19+N19+J19+K19+M19-F19</f>
        <v>0</v>
      </c>
      <c r="F19" s="85"/>
      <c r="G19" s="87"/>
      <c r="H19" s="87"/>
      <c r="I19" s="87"/>
      <c r="J19" s="87"/>
      <c r="K19" s="87"/>
      <c r="L19" s="87"/>
      <c r="M19" s="87"/>
      <c r="N19" s="87"/>
      <c r="O19" s="88"/>
      <c r="P19" s="84">
        <f>R19+AB19-Q19</f>
        <v>0</v>
      </c>
      <c r="Q19" s="85"/>
      <c r="R19" s="84">
        <f>T19+U19+V19+Y19+AA19+W19+X19+Z19-S19</f>
        <v>0</v>
      </c>
      <c r="S19" s="85"/>
      <c r="T19" s="87"/>
      <c r="U19" s="87"/>
      <c r="V19" s="87"/>
      <c r="W19" s="87"/>
      <c r="X19" s="87"/>
      <c r="Y19" s="87"/>
      <c r="Z19" s="87"/>
      <c r="AA19" s="87"/>
      <c r="AB19" s="88"/>
    </row>
    <row r="20" spans="1:28">
      <c r="A20" s="138" t="s">
        <v>372</v>
      </c>
      <c r="B20" s="15" t="s">
        <v>53</v>
      </c>
      <c r="C20" s="84">
        <f>SUM(C21:C22)</f>
        <v>0</v>
      </c>
      <c r="D20" s="85"/>
      <c r="E20" s="84">
        <f>SUM(E21:E22)</f>
        <v>0</v>
      </c>
      <c r="F20" s="85"/>
      <c r="G20" s="84">
        <f t="shared" ref="G20:P20" si="14">SUM(G21:G22)</f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6">
        <f t="shared" si="14"/>
        <v>0</v>
      </c>
      <c r="P20" s="84">
        <f t="shared" si="14"/>
        <v>0</v>
      </c>
      <c r="Q20" s="85"/>
      <c r="R20" s="84">
        <f>SUM(R21:R22)</f>
        <v>0</v>
      </c>
      <c r="S20" s="85"/>
      <c r="T20" s="84">
        <f t="shared" ref="T20:AB20" si="15">SUM(T21:T22)</f>
        <v>0</v>
      </c>
      <c r="U20" s="84">
        <f t="shared" si="15"/>
        <v>0</v>
      </c>
      <c r="V20" s="84">
        <f t="shared" si="15"/>
        <v>0</v>
      </c>
      <c r="W20" s="84">
        <f t="shared" si="15"/>
        <v>0</v>
      </c>
      <c r="X20" s="84">
        <f t="shared" si="15"/>
        <v>0</v>
      </c>
      <c r="Y20" s="84">
        <f t="shared" si="15"/>
        <v>0</v>
      </c>
      <c r="Z20" s="84">
        <f t="shared" si="15"/>
        <v>0</v>
      </c>
      <c r="AA20" s="84">
        <f t="shared" si="15"/>
        <v>0</v>
      </c>
      <c r="AB20" s="86">
        <f t="shared" si="15"/>
        <v>0</v>
      </c>
    </row>
    <row r="21" spans="1:28" s="16" customFormat="1">
      <c r="A21" s="111" t="s">
        <v>371</v>
      </c>
      <c r="B21" s="19" t="s">
        <v>151</v>
      </c>
      <c r="C21" s="84">
        <f>E21+O21-D21</f>
        <v>0</v>
      </c>
      <c r="D21" s="85"/>
      <c r="E21" s="84">
        <f>G21+H21+I21+L21+N21+J21+K21+M21-F21</f>
        <v>0</v>
      </c>
      <c r="F21" s="85"/>
      <c r="G21" s="87"/>
      <c r="H21" s="87"/>
      <c r="I21" s="87"/>
      <c r="J21" s="87"/>
      <c r="K21" s="87"/>
      <c r="L21" s="87"/>
      <c r="M21" s="87"/>
      <c r="N21" s="87"/>
      <c r="O21" s="88"/>
      <c r="P21" s="84">
        <f>R21+AB21-Q21</f>
        <v>0</v>
      </c>
      <c r="Q21" s="85"/>
      <c r="R21" s="84">
        <f>T21+U21+V21+Y21+AA21+W21+X21+Z21-S21</f>
        <v>0</v>
      </c>
      <c r="S21" s="85"/>
      <c r="T21" s="87"/>
      <c r="U21" s="87"/>
      <c r="V21" s="87"/>
      <c r="W21" s="87"/>
      <c r="X21" s="87"/>
      <c r="Y21" s="87"/>
      <c r="Z21" s="87"/>
      <c r="AA21" s="87"/>
      <c r="AB21" s="88"/>
    </row>
    <row r="22" spans="1:28" s="16" customFormat="1">
      <c r="A22" s="111" t="s">
        <v>370</v>
      </c>
      <c r="B22" s="19" t="s">
        <v>152</v>
      </c>
      <c r="C22" s="84">
        <f>E22+O22-D22</f>
        <v>0</v>
      </c>
      <c r="D22" s="85"/>
      <c r="E22" s="84">
        <f>G22+H22+I22+L22+N22+J22+K22+M22-F22</f>
        <v>0</v>
      </c>
      <c r="F22" s="85"/>
      <c r="G22" s="87"/>
      <c r="H22" s="87"/>
      <c r="I22" s="87"/>
      <c r="J22" s="87"/>
      <c r="K22" s="87"/>
      <c r="L22" s="87"/>
      <c r="M22" s="87"/>
      <c r="N22" s="87"/>
      <c r="O22" s="88"/>
      <c r="P22" s="84">
        <f>R22+AB22-Q22</f>
        <v>0</v>
      </c>
      <c r="Q22" s="85"/>
      <c r="R22" s="84">
        <f>T22+U22+V22+Y22+AA22+W22+X22+Z22-S22</f>
        <v>0</v>
      </c>
      <c r="S22" s="85"/>
      <c r="T22" s="87"/>
      <c r="U22" s="87"/>
      <c r="V22" s="87"/>
      <c r="W22" s="87"/>
      <c r="X22" s="87"/>
      <c r="Y22" s="87"/>
      <c r="Z22" s="87"/>
      <c r="AA22" s="87"/>
      <c r="AB22" s="88"/>
    </row>
    <row r="23" spans="1:28" s="16" customFormat="1">
      <c r="A23" s="133" t="s">
        <v>369</v>
      </c>
      <c r="B23" s="15" t="s">
        <v>54</v>
      </c>
      <c r="C23" s="84">
        <f>C17-C20</f>
        <v>0</v>
      </c>
      <c r="D23" s="85"/>
      <c r="E23" s="84">
        <f>E17-E20</f>
        <v>0</v>
      </c>
      <c r="F23" s="85"/>
      <c r="G23" s="84">
        <f t="shared" ref="G23:P23" si="16">G17-G20</f>
        <v>0</v>
      </c>
      <c r="H23" s="84">
        <f t="shared" si="16"/>
        <v>0</v>
      </c>
      <c r="I23" s="84">
        <f t="shared" si="16"/>
        <v>0</v>
      </c>
      <c r="J23" s="84">
        <f t="shared" si="16"/>
        <v>0</v>
      </c>
      <c r="K23" s="84">
        <f t="shared" si="16"/>
        <v>0</v>
      </c>
      <c r="L23" s="84">
        <f t="shared" si="16"/>
        <v>0</v>
      </c>
      <c r="M23" s="84">
        <f t="shared" si="16"/>
        <v>0</v>
      </c>
      <c r="N23" s="84">
        <f t="shared" si="16"/>
        <v>0</v>
      </c>
      <c r="O23" s="86">
        <f t="shared" si="16"/>
        <v>0</v>
      </c>
      <c r="P23" s="84">
        <f t="shared" si="16"/>
        <v>0</v>
      </c>
      <c r="Q23" s="85"/>
      <c r="R23" s="84">
        <f>R17-R20</f>
        <v>0</v>
      </c>
      <c r="S23" s="85"/>
      <c r="T23" s="84">
        <f t="shared" ref="T23:AB23" si="17">T17-T20</f>
        <v>0</v>
      </c>
      <c r="U23" s="84">
        <f t="shared" si="17"/>
        <v>0</v>
      </c>
      <c r="V23" s="84">
        <f t="shared" si="17"/>
        <v>0</v>
      </c>
      <c r="W23" s="84">
        <f t="shared" si="17"/>
        <v>0</v>
      </c>
      <c r="X23" s="84">
        <f t="shared" si="17"/>
        <v>0</v>
      </c>
      <c r="Y23" s="84">
        <f t="shared" si="17"/>
        <v>0</v>
      </c>
      <c r="Z23" s="84">
        <f t="shared" si="17"/>
        <v>0</v>
      </c>
      <c r="AA23" s="84">
        <f t="shared" si="17"/>
        <v>0</v>
      </c>
      <c r="AB23" s="86">
        <f t="shared" si="17"/>
        <v>0</v>
      </c>
    </row>
    <row r="24" spans="1:28" s="16" customFormat="1">
      <c r="A24" s="111" t="s">
        <v>368</v>
      </c>
      <c r="B24" s="19" t="s">
        <v>155</v>
      </c>
      <c r="C24" s="84">
        <f>C18-C21</f>
        <v>0</v>
      </c>
      <c r="D24" s="85"/>
      <c r="E24" s="84">
        <f>E18-E21</f>
        <v>0</v>
      </c>
      <c r="F24" s="85"/>
      <c r="G24" s="84">
        <f t="shared" ref="G24:P24" si="18">G18-G21</f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6">
        <f t="shared" si="18"/>
        <v>0</v>
      </c>
      <c r="P24" s="84">
        <f t="shared" si="18"/>
        <v>0</v>
      </c>
      <c r="Q24" s="85"/>
      <c r="R24" s="84">
        <f>R18-R21</f>
        <v>0</v>
      </c>
      <c r="S24" s="85"/>
      <c r="T24" s="84">
        <f t="shared" ref="T24:AB24" si="19">T18-T21</f>
        <v>0</v>
      </c>
      <c r="U24" s="84">
        <f t="shared" si="19"/>
        <v>0</v>
      </c>
      <c r="V24" s="84">
        <f t="shared" si="19"/>
        <v>0</v>
      </c>
      <c r="W24" s="84">
        <f t="shared" si="19"/>
        <v>0</v>
      </c>
      <c r="X24" s="84">
        <f t="shared" si="19"/>
        <v>0</v>
      </c>
      <c r="Y24" s="84">
        <f t="shared" si="19"/>
        <v>0</v>
      </c>
      <c r="Z24" s="84">
        <f t="shared" si="19"/>
        <v>0</v>
      </c>
      <c r="AA24" s="84">
        <f t="shared" si="19"/>
        <v>0</v>
      </c>
      <c r="AB24" s="86">
        <f t="shared" si="19"/>
        <v>0</v>
      </c>
    </row>
    <row r="25" spans="1:28" s="16" customFormat="1">
      <c r="A25" s="111" t="s">
        <v>367</v>
      </c>
      <c r="B25" s="19" t="s">
        <v>156</v>
      </c>
      <c r="C25" s="84">
        <f>C19-C22</f>
        <v>0</v>
      </c>
      <c r="D25" s="85"/>
      <c r="E25" s="84">
        <f>E19-E22</f>
        <v>0</v>
      </c>
      <c r="F25" s="85"/>
      <c r="G25" s="84">
        <f t="shared" ref="G25:P25" si="20">G19-G22</f>
        <v>0</v>
      </c>
      <c r="H25" s="84">
        <f t="shared" si="20"/>
        <v>0</v>
      </c>
      <c r="I25" s="84">
        <f t="shared" si="20"/>
        <v>0</v>
      </c>
      <c r="J25" s="84">
        <f t="shared" si="20"/>
        <v>0</v>
      </c>
      <c r="K25" s="84">
        <f t="shared" si="20"/>
        <v>0</v>
      </c>
      <c r="L25" s="84">
        <f t="shared" si="20"/>
        <v>0</v>
      </c>
      <c r="M25" s="84">
        <f t="shared" si="20"/>
        <v>0</v>
      </c>
      <c r="N25" s="84">
        <f t="shared" si="20"/>
        <v>0</v>
      </c>
      <c r="O25" s="86">
        <f t="shared" si="20"/>
        <v>0</v>
      </c>
      <c r="P25" s="84">
        <f t="shared" si="20"/>
        <v>0</v>
      </c>
      <c r="Q25" s="85"/>
      <c r="R25" s="84">
        <f>R19-R22</f>
        <v>0</v>
      </c>
      <c r="S25" s="85"/>
      <c r="T25" s="84">
        <f t="shared" ref="T25:AB25" si="21">T19-T22</f>
        <v>0</v>
      </c>
      <c r="U25" s="84">
        <f t="shared" si="21"/>
        <v>0</v>
      </c>
      <c r="V25" s="84">
        <f t="shared" si="21"/>
        <v>0</v>
      </c>
      <c r="W25" s="84">
        <f t="shared" si="21"/>
        <v>0</v>
      </c>
      <c r="X25" s="84">
        <f t="shared" si="21"/>
        <v>0</v>
      </c>
      <c r="Y25" s="84">
        <f t="shared" si="21"/>
        <v>0</v>
      </c>
      <c r="Z25" s="84">
        <f t="shared" si="21"/>
        <v>0</v>
      </c>
      <c r="AA25" s="84">
        <f t="shared" si="21"/>
        <v>0</v>
      </c>
      <c r="AB25" s="86">
        <f t="shared" si="21"/>
        <v>0</v>
      </c>
    </row>
    <row r="26" spans="1:28">
      <c r="A26" s="138" t="s">
        <v>366</v>
      </c>
      <c r="B26" s="15" t="s">
        <v>55</v>
      </c>
      <c r="C26" s="84">
        <f>E26+O26-D26</f>
        <v>1142584.31</v>
      </c>
      <c r="D26" s="85"/>
      <c r="E26" s="84">
        <f>G26+H26+I26+L26+N26+J26+K26+M26-F26</f>
        <v>1142584.31</v>
      </c>
      <c r="F26" s="85"/>
      <c r="G26" s="87"/>
      <c r="H26" s="87"/>
      <c r="I26" s="87"/>
      <c r="J26" s="87"/>
      <c r="K26" s="87"/>
      <c r="L26" s="87">
        <v>1137584.31</v>
      </c>
      <c r="M26" s="87"/>
      <c r="N26" s="87">
        <v>5000</v>
      </c>
      <c r="O26" s="88"/>
      <c r="P26" s="84">
        <f>R26+AB26-Q26</f>
        <v>1142584.31</v>
      </c>
      <c r="Q26" s="85"/>
      <c r="R26" s="84">
        <f>T26+U26+V26+Y26+AA26+W26+X26+Z26-S26</f>
        <v>1142584.31</v>
      </c>
      <c r="S26" s="85"/>
      <c r="T26" s="87"/>
      <c r="U26" s="87"/>
      <c r="V26" s="87"/>
      <c r="W26" s="87"/>
      <c r="X26" s="87"/>
      <c r="Y26" s="87">
        <v>1137584.31</v>
      </c>
      <c r="Z26" s="87"/>
      <c r="AA26" s="87">
        <v>5000</v>
      </c>
      <c r="AB26" s="88"/>
    </row>
    <row r="27" spans="1:28" ht="13.5" thickBot="1">
      <c r="A27" s="138" t="s">
        <v>365</v>
      </c>
      <c r="B27" s="37" t="s">
        <v>56</v>
      </c>
      <c r="C27" s="91">
        <f>E27+O27-D27</f>
        <v>669408.59</v>
      </c>
      <c r="D27" s="92"/>
      <c r="E27" s="91">
        <f>G27+H27+I27+L27+N27+J27+K27+M27-F27</f>
        <v>669408.59</v>
      </c>
      <c r="F27" s="92"/>
      <c r="G27" s="93"/>
      <c r="H27" s="93"/>
      <c r="I27" s="93"/>
      <c r="J27" s="93"/>
      <c r="K27" s="93"/>
      <c r="L27" s="93">
        <v>192134.01</v>
      </c>
      <c r="M27" s="93">
        <v>317000</v>
      </c>
      <c r="N27" s="93">
        <v>160274.57999999999</v>
      </c>
      <c r="O27" s="94"/>
      <c r="P27" s="91">
        <f>R27+AB27-Q27</f>
        <v>1012412.91</v>
      </c>
      <c r="Q27" s="92"/>
      <c r="R27" s="91">
        <f>T27+U27+V27+Y27+AA27+W27+X27+Z27-S27</f>
        <v>1012412.91</v>
      </c>
      <c r="S27" s="92"/>
      <c r="T27" s="93"/>
      <c r="U27" s="93"/>
      <c r="V27" s="93"/>
      <c r="W27" s="93"/>
      <c r="X27" s="93"/>
      <c r="Y27" s="93">
        <v>164819.01</v>
      </c>
      <c r="Z27" s="93">
        <v>566900</v>
      </c>
      <c r="AA27" s="93">
        <v>280693.90000000002</v>
      </c>
      <c r="AB27" s="94"/>
    </row>
    <row r="28" spans="1:28" s="16" customFormat="1">
      <c r="A28" s="141" t="s">
        <v>364</v>
      </c>
      <c r="B28" s="13" t="s">
        <v>57</v>
      </c>
      <c r="C28" s="95">
        <f>SUM(C29:C31)</f>
        <v>17152259.98</v>
      </c>
      <c r="D28" s="96"/>
      <c r="E28" s="95">
        <f>SUM(E29:E31)</f>
        <v>17152259.98</v>
      </c>
      <c r="F28" s="96"/>
      <c r="G28" s="95">
        <f t="shared" ref="G28:P28" si="22">SUM(G29:G31)</f>
        <v>0</v>
      </c>
      <c r="H28" s="95">
        <f t="shared" si="22"/>
        <v>0</v>
      </c>
      <c r="I28" s="95">
        <f t="shared" si="22"/>
        <v>0</v>
      </c>
      <c r="J28" s="95">
        <f t="shared" si="22"/>
        <v>0</v>
      </c>
      <c r="K28" s="95">
        <f t="shared" si="22"/>
        <v>0</v>
      </c>
      <c r="L28" s="95">
        <f t="shared" si="22"/>
        <v>501066.55</v>
      </c>
      <c r="M28" s="95">
        <f t="shared" si="22"/>
        <v>11938463.43</v>
      </c>
      <c r="N28" s="95">
        <f t="shared" si="22"/>
        <v>4712730</v>
      </c>
      <c r="O28" s="106">
        <f t="shared" si="22"/>
        <v>0</v>
      </c>
      <c r="P28" s="95">
        <f t="shared" si="22"/>
        <v>203496525.97</v>
      </c>
      <c r="Q28" s="96"/>
      <c r="R28" s="95">
        <f>SUM(R29:R31)</f>
        <v>203496525.97</v>
      </c>
      <c r="S28" s="96"/>
      <c r="T28" s="95">
        <f t="shared" ref="T28:AB28" si="23">SUM(T29:T31)</f>
        <v>0</v>
      </c>
      <c r="U28" s="95">
        <f t="shared" si="23"/>
        <v>0</v>
      </c>
      <c r="V28" s="95">
        <f t="shared" si="23"/>
        <v>0</v>
      </c>
      <c r="W28" s="95">
        <f t="shared" si="23"/>
        <v>0</v>
      </c>
      <c r="X28" s="95">
        <f t="shared" si="23"/>
        <v>0</v>
      </c>
      <c r="Y28" s="95">
        <f t="shared" si="23"/>
        <v>0</v>
      </c>
      <c r="Z28" s="95">
        <f t="shared" si="23"/>
        <v>200268795.97</v>
      </c>
      <c r="AA28" s="95">
        <f t="shared" si="23"/>
        <v>3227730</v>
      </c>
      <c r="AB28" s="106">
        <f t="shared" si="23"/>
        <v>0</v>
      </c>
    </row>
    <row r="29" spans="1:28" s="16" customFormat="1">
      <c r="A29" s="111" t="s">
        <v>363</v>
      </c>
      <c r="B29" s="19" t="s">
        <v>58</v>
      </c>
      <c r="C29" s="84">
        <f>E29+O29-D29</f>
        <v>17152259.98</v>
      </c>
      <c r="D29" s="85"/>
      <c r="E29" s="84">
        <f>G29+H29+I29+L29+N29+J29+K29+M29-F29</f>
        <v>17152259.98</v>
      </c>
      <c r="F29" s="85"/>
      <c r="G29" s="87"/>
      <c r="H29" s="87"/>
      <c r="I29" s="87"/>
      <c r="J29" s="87"/>
      <c r="K29" s="87"/>
      <c r="L29" s="87">
        <v>501066.55</v>
      </c>
      <c r="M29" s="87">
        <v>11938463.43</v>
      </c>
      <c r="N29" s="87">
        <v>4712730</v>
      </c>
      <c r="O29" s="88"/>
      <c r="P29" s="84">
        <f>R29+AB29-Q29</f>
        <v>202485858.97</v>
      </c>
      <c r="Q29" s="85"/>
      <c r="R29" s="84">
        <f>T29+U29+V29+Y29+AA29+W29+X29+Z29-S29</f>
        <v>202485858.97</v>
      </c>
      <c r="S29" s="85"/>
      <c r="T29" s="87"/>
      <c r="U29" s="87"/>
      <c r="V29" s="87"/>
      <c r="W29" s="87"/>
      <c r="X29" s="87"/>
      <c r="Y29" s="87"/>
      <c r="Z29" s="87">
        <v>199258128.97</v>
      </c>
      <c r="AA29" s="87">
        <v>3227730</v>
      </c>
      <c r="AB29" s="88"/>
    </row>
    <row r="30" spans="1:28" s="16" customFormat="1">
      <c r="A30" s="131" t="s">
        <v>362</v>
      </c>
      <c r="B30" s="15" t="s">
        <v>59</v>
      </c>
      <c r="C30" s="84">
        <f>E30+O30-D30</f>
        <v>0</v>
      </c>
      <c r="D30" s="85"/>
      <c r="E30" s="84">
        <f>G30+H30+I30+L30+N30+J30+K30+M30-F30</f>
        <v>0</v>
      </c>
      <c r="F30" s="85"/>
      <c r="G30" s="89"/>
      <c r="H30" s="89"/>
      <c r="I30" s="89"/>
      <c r="J30" s="89"/>
      <c r="K30" s="89"/>
      <c r="L30" s="89"/>
      <c r="M30" s="89"/>
      <c r="N30" s="89"/>
      <c r="O30" s="90"/>
      <c r="P30" s="84">
        <f>R30+AB30-Q30</f>
        <v>1010667</v>
      </c>
      <c r="Q30" s="85"/>
      <c r="R30" s="84">
        <f>T30+U30+V30+Y30+AA30+W30+X30+Z30-S30</f>
        <v>1010667</v>
      </c>
      <c r="S30" s="85"/>
      <c r="T30" s="89"/>
      <c r="U30" s="89"/>
      <c r="V30" s="89"/>
      <c r="W30" s="89"/>
      <c r="X30" s="89"/>
      <c r="Y30" s="89"/>
      <c r="Z30" s="89">
        <v>1010667</v>
      </c>
      <c r="AA30" s="89"/>
      <c r="AB30" s="90"/>
    </row>
    <row r="31" spans="1:28" s="16" customFormat="1">
      <c r="A31" s="131" t="s">
        <v>361</v>
      </c>
      <c r="B31" s="15" t="s">
        <v>60</v>
      </c>
      <c r="C31" s="84">
        <f>E31+O31-D31</f>
        <v>0</v>
      </c>
      <c r="D31" s="85"/>
      <c r="E31" s="84">
        <f>G31+H31+I31+L31+N31+J31+K31+M31-F31</f>
        <v>0</v>
      </c>
      <c r="F31" s="85"/>
      <c r="G31" s="89"/>
      <c r="H31" s="89"/>
      <c r="I31" s="89"/>
      <c r="J31" s="89"/>
      <c r="K31" s="89"/>
      <c r="L31" s="89"/>
      <c r="M31" s="89"/>
      <c r="N31" s="89"/>
      <c r="O31" s="90"/>
      <c r="P31" s="84">
        <f>R31+AB31-Q31</f>
        <v>0</v>
      </c>
      <c r="Q31" s="85"/>
      <c r="R31" s="84">
        <f>T31+U31+V31+Y31+AA31+W31+X31+Z31-S31</f>
        <v>0</v>
      </c>
      <c r="S31" s="85"/>
      <c r="T31" s="89"/>
      <c r="U31" s="89"/>
      <c r="V31" s="89"/>
      <c r="W31" s="89"/>
      <c r="X31" s="89"/>
      <c r="Y31" s="89"/>
      <c r="Z31" s="89"/>
      <c r="AA31" s="89"/>
      <c r="AB31" s="90"/>
    </row>
    <row r="32" spans="1:28" s="16" customFormat="1">
      <c r="A32" s="133" t="s">
        <v>360</v>
      </c>
      <c r="B32" s="15" t="s">
        <v>61</v>
      </c>
      <c r="C32" s="84">
        <f>SUM(C33:C35)</f>
        <v>0</v>
      </c>
      <c r="D32" s="85"/>
      <c r="E32" s="84">
        <f>SUM(E33:E35)</f>
        <v>0</v>
      </c>
      <c r="F32" s="85"/>
      <c r="G32" s="84">
        <f t="shared" ref="G32:P32" si="24">SUM(G33:G35)</f>
        <v>0</v>
      </c>
      <c r="H32" s="84">
        <f t="shared" si="24"/>
        <v>0</v>
      </c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6">
        <f t="shared" si="24"/>
        <v>0</v>
      </c>
      <c r="P32" s="84">
        <f t="shared" si="24"/>
        <v>0</v>
      </c>
      <c r="Q32" s="85"/>
      <c r="R32" s="84">
        <f>SUM(R33:R35)</f>
        <v>0</v>
      </c>
      <c r="S32" s="85"/>
      <c r="T32" s="84">
        <f t="shared" ref="T32:AB32" si="25">SUM(T33:T35)</f>
        <v>0</v>
      </c>
      <c r="U32" s="84">
        <f t="shared" si="25"/>
        <v>0</v>
      </c>
      <c r="V32" s="84">
        <f t="shared" si="25"/>
        <v>0</v>
      </c>
      <c r="W32" s="84">
        <f t="shared" si="25"/>
        <v>0</v>
      </c>
      <c r="X32" s="84">
        <f t="shared" si="25"/>
        <v>0</v>
      </c>
      <c r="Y32" s="84">
        <f t="shared" si="25"/>
        <v>0</v>
      </c>
      <c r="Z32" s="84">
        <f t="shared" si="25"/>
        <v>0</v>
      </c>
      <c r="AA32" s="84">
        <f t="shared" si="25"/>
        <v>0</v>
      </c>
      <c r="AB32" s="86">
        <f t="shared" si="25"/>
        <v>0</v>
      </c>
    </row>
    <row r="33" spans="1:28">
      <c r="A33" s="132" t="s">
        <v>359</v>
      </c>
      <c r="B33" s="19" t="s">
        <v>62</v>
      </c>
      <c r="C33" s="84">
        <f>E33+O33-D33</f>
        <v>0</v>
      </c>
      <c r="D33" s="85"/>
      <c r="E33" s="84">
        <f>G33+H33+I33+L33+N33+J33+K33+M33-F33</f>
        <v>0</v>
      </c>
      <c r="F33" s="85"/>
      <c r="G33" s="87"/>
      <c r="H33" s="87"/>
      <c r="I33" s="87"/>
      <c r="J33" s="87"/>
      <c r="K33" s="87"/>
      <c r="L33" s="87"/>
      <c r="M33" s="87"/>
      <c r="N33" s="87"/>
      <c r="O33" s="88"/>
      <c r="P33" s="84">
        <f>R33+AB33-Q33</f>
        <v>0</v>
      </c>
      <c r="Q33" s="85"/>
      <c r="R33" s="84">
        <f>T33+U33+V33+Y33+AA33+W33+X33+Z33-S33</f>
        <v>0</v>
      </c>
      <c r="S33" s="85"/>
      <c r="T33" s="87"/>
      <c r="U33" s="87"/>
      <c r="V33" s="87"/>
      <c r="W33" s="87"/>
      <c r="X33" s="87"/>
      <c r="Y33" s="87"/>
      <c r="Z33" s="87"/>
      <c r="AA33" s="87"/>
      <c r="AB33" s="88"/>
    </row>
    <row r="34" spans="1:28">
      <c r="A34" s="131" t="s">
        <v>358</v>
      </c>
      <c r="B34" s="15" t="s">
        <v>63</v>
      </c>
      <c r="C34" s="84">
        <f>E34+O34-D34</f>
        <v>0</v>
      </c>
      <c r="D34" s="85"/>
      <c r="E34" s="84">
        <f>G34+H34+I34+L34+N34+J34+K34+M34-F34</f>
        <v>0</v>
      </c>
      <c r="F34" s="85"/>
      <c r="G34" s="89"/>
      <c r="H34" s="89"/>
      <c r="I34" s="89"/>
      <c r="J34" s="89"/>
      <c r="K34" s="89"/>
      <c r="L34" s="89"/>
      <c r="M34" s="89"/>
      <c r="N34" s="89"/>
      <c r="O34" s="90"/>
      <c r="P34" s="84">
        <f>R34+AB34-Q34</f>
        <v>0</v>
      </c>
      <c r="Q34" s="85"/>
      <c r="R34" s="84">
        <f>T34+U34+V34+Y34+AA34+W34+X34+Z34-S34</f>
        <v>0</v>
      </c>
      <c r="S34" s="85"/>
      <c r="T34" s="89"/>
      <c r="U34" s="89"/>
      <c r="V34" s="89"/>
      <c r="W34" s="89"/>
      <c r="X34" s="89"/>
      <c r="Y34" s="89"/>
      <c r="Z34" s="89"/>
      <c r="AA34" s="89"/>
      <c r="AB34" s="90"/>
    </row>
    <row r="35" spans="1:28" s="16" customFormat="1">
      <c r="A35" s="131" t="s">
        <v>357</v>
      </c>
      <c r="B35" s="15" t="s">
        <v>64</v>
      </c>
      <c r="C35" s="97">
        <f>E35+O35-D35</f>
        <v>0</v>
      </c>
      <c r="D35" s="119"/>
      <c r="E35" s="97">
        <f>G35+H35+I35+L35+N35+J35+K35+M35-F35</f>
        <v>0</v>
      </c>
      <c r="F35" s="119"/>
      <c r="G35" s="89"/>
      <c r="H35" s="89"/>
      <c r="I35" s="89"/>
      <c r="J35" s="89"/>
      <c r="K35" s="89"/>
      <c r="L35" s="89"/>
      <c r="M35" s="89"/>
      <c r="N35" s="89"/>
      <c r="O35" s="90"/>
      <c r="P35" s="97">
        <f>R35+AB35-Q35</f>
        <v>0</v>
      </c>
      <c r="Q35" s="119"/>
      <c r="R35" s="97">
        <f>T35+U35+V35+Y35+AA35+W35+X35+Z35-S35</f>
        <v>0</v>
      </c>
      <c r="S35" s="119"/>
      <c r="T35" s="89"/>
      <c r="U35" s="89"/>
      <c r="V35" s="89"/>
      <c r="W35" s="89"/>
      <c r="X35" s="89"/>
      <c r="Y35" s="89"/>
      <c r="Z35" s="89"/>
      <c r="AA35" s="89"/>
      <c r="AB35" s="90"/>
    </row>
    <row r="36" spans="1:28">
      <c r="A36" s="133" t="s">
        <v>356</v>
      </c>
      <c r="B36" s="15" t="s">
        <v>166</v>
      </c>
      <c r="C36" s="97">
        <f>E36+O36-D36</f>
        <v>429689019.68000001</v>
      </c>
      <c r="D36" s="119"/>
      <c r="E36" s="97">
        <f>G36+H36+I36+L36+N36+J36+K36+M36-F36</f>
        <v>429689019.68000001</v>
      </c>
      <c r="F36" s="119"/>
      <c r="G36" s="89"/>
      <c r="H36" s="89"/>
      <c r="I36" s="89"/>
      <c r="J36" s="89"/>
      <c r="K36" s="89"/>
      <c r="L36" s="89">
        <v>149532188.30000001</v>
      </c>
      <c r="M36" s="89">
        <v>168911831.13999999</v>
      </c>
      <c r="N36" s="89">
        <v>111245000.23999999</v>
      </c>
      <c r="O36" s="90"/>
      <c r="P36" s="97">
        <f>R36+AB36-Q36</f>
        <v>802355112.12</v>
      </c>
      <c r="Q36" s="119"/>
      <c r="R36" s="97">
        <f>T36+U36+V36+Y36+AA36+W36+X36+Z36-S36</f>
        <v>802355112.12</v>
      </c>
      <c r="S36" s="119"/>
      <c r="T36" s="89"/>
      <c r="U36" s="89"/>
      <c r="V36" s="89"/>
      <c r="W36" s="89"/>
      <c r="X36" s="89"/>
      <c r="Y36" s="89">
        <v>521804578.66000003</v>
      </c>
      <c r="Z36" s="89">
        <v>168650885.5</v>
      </c>
      <c r="AA36" s="89">
        <v>111899647.95999999</v>
      </c>
      <c r="AB36" s="90"/>
    </row>
    <row r="37" spans="1:28" s="16" customFormat="1">
      <c r="A37" s="133" t="s">
        <v>355</v>
      </c>
      <c r="B37" s="15" t="s">
        <v>65</v>
      </c>
      <c r="C37" s="84">
        <f>E37+O37-D37</f>
        <v>77147641.560000002</v>
      </c>
      <c r="D37" s="85"/>
      <c r="E37" s="97">
        <f>G37+H37+I37+L37+N37+J37+K37+M37-F37</f>
        <v>77147641.560000002</v>
      </c>
      <c r="F37" s="85"/>
      <c r="G37" s="89"/>
      <c r="H37" s="89"/>
      <c r="I37" s="89"/>
      <c r="J37" s="89"/>
      <c r="K37" s="89"/>
      <c r="L37" s="89">
        <v>28501603.879999999</v>
      </c>
      <c r="M37" s="89">
        <v>39439912.469999999</v>
      </c>
      <c r="N37" s="89">
        <v>9206125.2100000009</v>
      </c>
      <c r="O37" s="90"/>
      <c r="P37" s="84">
        <f>R37+AB37-Q37</f>
        <v>423455099.51999998</v>
      </c>
      <c r="Q37" s="85"/>
      <c r="R37" s="97">
        <f>T37+U37+V37+Y37+AA37+W37+X37+Z37-S37</f>
        <v>423455099.51999998</v>
      </c>
      <c r="S37" s="85"/>
      <c r="T37" s="89"/>
      <c r="U37" s="89"/>
      <c r="V37" s="89"/>
      <c r="W37" s="89"/>
      <c r="X37" s="89"/>
      <c r="Y37" s="89">
        <v>375363207.98000002</v>
      </c>
      <c r="Z37" s="89">
        <v>42483103.140000001</v>
      </c>
      <c r="AA37" s="89">
        <v>5608788.4000000004</v>
      </c>
      <c r="AB37" s="90"/>
    </row>
    <row r="38" spans="1:28">
      <c r="A38" s="134" t="s">
        <v>354</v>
      </c>
      <c r="B38" s="19" t="s">
        <v>169</v>
      </c>
      <c r="C38" s="84">
        <f>C36-C37</f>
        <v>352541378.12</v>
      </c>
      <c r="D38" s="85"/>
      <c r="E38" s="84">
        <f>E36-E37</f>
        <v>352541378.12</v>
      </c>
      <c r="F38" s="85"/>
      <c r="G38" s="84">
        <f t="shared" ref="G38:P38" si="26">G36-G37</f>
        <v>0</v>
      </c>
      <c r="H38" s="84">
        <f t="shared" si="26"/>
        <v>0</v>
      </c>
      <c r="I38" s="84">
        <f t="shared" si="26"/>
        <v>0</v>
      </c>
      <c r="J38" s="84">
        <f t="shared" si="26"/>
        <v>0</v>
      </c>
      <c r="K38" s="84">
        <f t="shared" si="26"/>
        <v>0</v>
      </c>
      <c r="L38" s="84">
        <f t="shared" si="26"/>
        <v>121030584.42</v>
      </c>
      <c r="M38" s="84">
        <f t="shared" si="26"/>
        <v>129471918.67</v>
      </c>
      <c r="N38" s="84">
        <f t="shared" si="26"/>
        <v>102038875.03</v>
      </c>
      <c r="O38" s="86">
        <f t="shared" si="26"/>
        <v>0</v>
      </c>
      <c r="P38" s="84">
        <f t="shared" si="26"/>
        <v>378900012.60000002</v>
      </c>
      <c r="Q38" s="85"/>
      <c r="R38" s="84">
        <f>R36-R37</f>
        <v>378900012.60000002</v>
      </c>
      <c r="S38" s="85"/>
      <c r="T38" s="84">
        <f t="shared" ref="T38:AB38" si="27">T36-T37</f>
        <v>0</v>
      </c>
      <c r="U38" s="84">
        <f t="shared" si="27"/>
        <v>0</v>
      </c>
      <c r="V38" s="84">
        <f t="shared" si="27"/>
        <v>0</v>
      </c>
      <c r="W38" s="84">
        <f t="shared" si="27"/>
        <v>0</v>
      </c>
      <c r="X38" s="84">
        <f t="shared" si="27"/>
        <v>0</v>
      </c>
      <c r="Y38" s="84">
        <f t="shared" si="27"/>
        <v>146441370.68000001</v>
      </c>
      <c r="Z38" s="84">
        <f t="shared" si="27"/>
        <v>126167782.36</v>
      </c>
      <c r="AA38" s="84">
        <f t="shared" si="27"/>
        <v>106290859.56</v>
      </c>
      <c r="AB38" s="86">
        <f t="shared" si="27"/>
        <v>0</v>
      </c>
    </row>
    <row r="39" spans="1:28">
      <c r="A39" s="133" t="s">
        <v>353</v>
      </c>
      <c r="B39" s="15" t="s">
        <v>170</v>
      </c>
      <c r="C39" s="84">
        <f>E39+O39-D39</f>
        <v>0</v>
      </c>
      <c r="D39" s="85"/>
      <c r="E39" s="97">
        <f>G39+H39+I39+L39+N39+J39+K39+M39-F39</f>
        <v>0</v>
      </c>
      <c r="F39" s="85"/>
      <c r="G39" s="89"/>
      <c r="H39" s="89"/>
      <c r="I39" s="89"/>
      <c r="J39" s="89"/>
      <c r="K39" s="89"/>
      <c r="L39" s="89"/>
      <c r="M39" s="89"/>
      <c r="N39" s="89"/>
      <c r="O39" s="90"/>
      <c r="P39" s="84">
        <f>R39+AB39-Q39</f>
        <v>0</v>
      </c>
      <c r="Q39" s="85"/>
      <c r="R39" s="97">
        <f>T39+U39+V39+Y39+AA39+W39+X39+Z39-S39</f>
        <v>0</v>
      </c>
      <c r="S39" s="85"/>
      <c r="T39" s="89"/>
      <c r="U39" s="89"/>
      <c r="V39" s="89"/>
      <c r="W39" s="89"/>
      <c r="X39" s="89"/>
      <c r="Y39" s="89"/>
      <c r="Z39" s="89"/>
      <c r="AA39" s="89"/>
      <c r="AB39" s="90"/>
    </row>
    <row r="40" spans="1:28">
      <c r="A40" s="137" t="s">
        <v>352</v>
      </c>
      <c r="B40" s="38" t="s">
        <v>66</v>
      </c>
      <c r="C40" s="98">
        <f>C13+C23+C26+C27+C28+C32+C38+C39</f>
        <v>375735765.42000002</v>
      </c>
      <c r="D40" s="85"/>
      <c r="E40" s="98">
        <f>E13+E23+E26+E27+E28+E32+E38+E39</f>
        <v>375735765.42000002</v>
      </c>
      <c r="F40" s="85"/>
      <c r="G40" s="98">
        <f t="shared" ref="G40:P40" si="28">G13+G23+G26+G27+G28+G32+G38+G39</f>
        <v>0</v>
      </c>
      <c r="H40" s="98">
        <f t="shared" si="28"/>
        <v>0</v>
      </c>
      <c r="I40" s="98">
        <f t="shared" si="28"/>
        <v>0</v>
      </c>
      <c r="J40" s="98">
        <f t="shared" si="28"/>
        <v>0</v>
      </c>
      <c r="K40" s="98">
        <f t="shared" si="28"/>
        <v>0</v>
      </c>
      <c r="L40" s="98">
        <f t="shared" si="28"/>
        <v>123484523.09999999</v>
      </c>
      <c r="M40" s="98">
        <f t="shared" si="28"/>
        <v>141727382.09999999</v>
      </c>
      <c r="N40" s="98">
        <f t="shared" si="28"/>
        <v>110523860.22</v>
      </c>
      <c r="O40" s="99">
        <f t="shared" si="28"/>
        <v>0</v>
      </c>
      <c r="P40" s="98">
        <f t="shared" si="28"/>
        <v>589141168.94000006</v>
      </c>
      <c r="Q40" s="85"/>
      <c r="R40" s="98">
        <f>R13+R23+R26+R27+R28+R32+R38+R39</f>
        <v>589141168.94000006</v>
      </c>
      <c r="S40" s="85"/>
      <c r="T40" s="98">
        <f t="shared" ref="T40:AB40" si="29">T13+T23+T26+T27+T28+T32+T38+T39</f>
        <v>0</v>
      </c>
      <c r="U40" s="98">
        <f t="shared" si="29"/>
        <v>0</v>
      </c>
      <c r="V40" s="98">
        <f t="shared" si="29"/>
        <v>0</v>
      </c>
      <c r="W40" s="98">
        <f t="shared" si="29"/>
        <v>0</v>
      </c>
      <c r="X40" s="98">
        <f t="shared" si="29"/>
        <v>0</v>
      </c>
      <c r="Y40" s="98">
        <f t="shared" si="29"/>
        <v>149248894</v>
      </c>
      <c r="Z40" s="98">
        <f t="shared" si="29"/>
        <v>327003478.32999998</v>
      </c>
      <c r="AA40" s="98">
        <f t="shared" si="29"/>
        <v>112888796.61</v>
      </c>
      <c r="AB40" s="99">
        <f t="shared" si="29"/>
        <v>0</v>
      </c>
    </row>
    <row r="41" spans="1:28">
      <c r="A41" s="140" t="s">
        <v>351</v>
      </c>
      <c r="B41" s="47"/>
      <c r="C41" s="100"/>
      <c r="D41" s="101"/>
      <c r="E41" s="100"/>
      <c r="F41" s="101"/>
      <c r="G41" s="100"/>
      <c r="H41" s="100"/>
      <c r="I41" s="100"/>
      <c r="J41" s="100"/>
      <c r="K41" s="100"/>
      <c r="L41" s="100"/>
      <c r="M41" s="100"/>
      <c r="N41" s="100"/>
      <c r="O41" s="102"/>
      <c r="P41" s="41"/>
      <c r="Q41" s="70"/>
      <c r="R41" s="41"/>
      <c r="S41" s="70"/>
      <c r="T41" s="41"/>
      <c r="U41" s="41"/>
      <c r="V41" s="41"/>
      <c r="W41" s="41"/>
      <c r="X41" s="41"/>
      <c r="Y41" s="41"/>
      <c r="Z41" s="41"/>
      <c r="AA41" s="41"/>
      <c r="AB41" s="48"/>
    </row>
    <row r="42" spans="1:28" s="16" customFormat="1">
      <c r="A42" s="139" t="s">
        <v>350</v>
      </c>
      <c r="B42" s="19" t="s">
        <v>67</v>
      </c>
      <c r="C42" s="84">
        <f>SUM(C43:C50)</f>
        <v>12450.2</v>
      </c>
      <c r="D42" s="85"/>
      <c r="E42" s="84">
        <f>SUM(E43:E50)</f>
        <v>12450.2</v>
      </c>
      <c r="F42" s="85"/>
      <c r="G42" s="84">
        <f t="shared" ref="G42:P42" si="30">SUM(G43:G50)</f>
        <v>0</v>
      </c>
      <c r="H42" s="84">
        <f t="shared" si="30"/>
        <v>0</v>
      </c>
      <c r="I42" s="84">
        <f t="shared" si="30"/>
        <v>0</v>
      </c>
      <c r="J42" s="84">
        <f t="shared" si="30"/>
        <v>0</v>
      </c>
      <c r="K42" s="84">
        <f t="shared" si="30"/>
        <v>0</v>
      </c>
      <c r="L42" s="84">
        <f t="shared" si="30"/>
        <v>12450.2</v>
      </c>
      <c r="M42" s="84">
        <f t="shared" si="30"/>
        <v>0</v>
      </c>
      <c r="N42" s="84">
        <f t="shared" si="30"/>
        <v>0</v>
      </c>
      <c r="O42" s="86">
        <f t="shared" si="30"/>
        <v>0</v>
      </c>
      <c r="P42" s="84">
        <f t="shared" si="30"/>
        <v>344</v>
      </c>
      <c r="Q42" s="85"/>
      <c r="R42" s="84">
        <f>SUM(R43:R50)</f>
        <v>344</v>
      </c>
      <c r="S42" s="85"/>
      <c r="T42" s="84">
        <f t="shared" ref="T42:AB42" si="31">SUM(T43:T50)</f>
        <v>0</v>
      </c>
      <c r="U42" s="84">
        <f t="shared" si="31"/>
        <v>0</v>
      </c>
      <c r="V42" s="84">
        <f t="shared" si="31"/>
        <v>0</v>
      </c>
      <c r="W42" s="84">
        <f t="shared" si="31"/>
        <v>0</v>
      </c>
      <c r="X42" s="84">
        <f t="shared" si="31"/>
        <v>0</v>
      </c>
      <c r="Y42" s="84">
        <f t="shared" si="31"/>
        <v>344</v>
      </c>
      <c r="Z42" s="84">
        <f t="shared" si="31"/>
        <v>0</v>
      </c>
      <c r="AA42" s="84">
        <f t="shared" si="31"/>
        <v>0</v>
      </c>
      <c r="AB42" s="86">
        <f t="shared" si="31"/>
        <v>0</v>
      </c>
    </row>
    <row r="43" spans="1:28">
      <c r="A43" s="132" t="s">
        <v>349</v>
      </c>
      <c r="B43" s="19" t="s">
        <v>68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116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116"/>
    </row>
    <row r="44" spans="1:28">
      <c r="A44" s="131" t="s">
        <v>348</v>
      </c>
      <c r="B44" s="15" t="s">
        <v>69</v>
      </c>
      <c r="C44" s="84">
        <f t="shared" ref="C44:C50" si="32">E44+O44-D44</f>
        <v>0</v>
      </c>
      <c r="D44" s="85"/>
      <c r="E44" s="97">
        <f t="shared" ref="E44:E50" si="33">G44+H44+I44+L44+N44+J44+K44+M44-F44</f>
        <v>0</v>
      </c>
      <c r="F44" s="85"/>
      <c r="G44" s="89"/>
      <c r="H44" s="89"/>
      <c r="I44" s="89"/>
      <c r="J44" s="89"/>
      <c r="K44" s="89"/>
      <c r="L44" s="89"/>
      <c r="M44" s="89"/>
      <c r="N44" s="89"/>
      <c r="O44" s="90"/>
      <c r="P44" s="84">
        <f t="shared" ref="P44:P50" si="34">R44+AB44-Q44</f>
        <v>0</v>
      </c>
      <c r="Q44" s="85"/>
      <c r="R44" s="97">
        <f t="shared" ref="R44:R50" si="35">T44+U44+V44+Y44+AA44+W44+X44+Z44-S44</f>
        <v>0</v>
      </c>
      <c r="S44" s="85"/>
      <c r="T44" s="89"/>
      <c r="U44" s="89"/>
      <c r="V44" s="89"/>
      <c r="W44" s="89"/>
      <c r="X44" s="89"/>
      <c r="Y44" s="89"/>
      <c r="Z44" s="89"/>
      <c r="AA44" s="89"/>
      <c r="AB44" s="90"/>
    </row>
    <row r="45" spans="1:28">
      <c r="A45" s="131" t="s">
        <v>347</v>
      </c>
      <c r="B45" s="15" t="s">
        <v>70</v>
      </c>
      <c r="C45" s="84">
        <f t="shared" si="32"/>
        <v>0</v>
      </c>
      <c r="D45" s="85"/>
      <c r="E45" s="97">
        <f t="shared" si="33"/>
        <v>0</v>
      </c>
      <c r="F45" s="85"/>
      <c r="G45" s="89"/>
      <c r="H45" s="89"/>
      <c r="I45" s="89"/>
      <c r="J45" s="89"/>
      <c r="K45" s="89"/>
      <c r="L45" s="89"/>
      <c r="M45" s="89"/>
      <c r="N45" s="89"/>
      <c r="O45" s="90"/>
      <c r="P45" s="84">
        <f t="shared" si="34"/>
        <v>0</v>
      </c>
      <c r="Q45" s="85"/>
      <c r="R45" s="97">
        <f t="shared" si="35"/>
        <v>0</v>
      </c>
      <c r="S45" s="85"/>
      <c r="T45" s="89"/>
      <c r="U45" s="89"/>
      <c r="V45" s="89"/>
      <c r="W45" s="89"/>
      <c r="X45" s="89"/>
      <c r="Y45" s="89"/>
      <c r="Z45" s="89"/>
      <c r="AA45" s="89"/>
      <c r="AB45" s="90"/>
    </row>
    <row r="46" spans="1:28">
      <c r="A46" s="131" t="s">
        <v>346</v>
      </c>
      <c r="B46" s="15" t="s">
        <v>71</v>
      </c>
      <c r="C46" s="84">
        <f t="shared" si="32"/>
        <v>0</v>
      </c>
      <c r="D46" s="85"/>
      <c r="E46" s="97">
        <f t="shared" si="33"/>
        <v>0</v>
      </c>
      <c r="F46" s="85"/>
      <c r="G46" s="89"/>
      <c r="H46" s="89"/>
      <c r="I46" s="89"/>
      <c r="J46" s="89"/>
      <c r="K46" s="89"/>
      <c r="L46" s="89"/>
      <c r="M46" s="89"/>
      <c r="N46" s="89"/>
      <c r="O46" s="90"/>
      <c r="P46" s="84">
        <f t="shared" si="34"/>
        <v>0</v>
      </c>
      <c r="Q46" s="85"/>
      <c r="R46" s="97">
        <f t="shared" si="35"/>
        <v>0</v>
      </c>
      <c r="S46" s="85"/>
      <c r="T46" s="89"/>
      <c r="U46" s="89"/>
      <c r="V46" s="89"/>
      <c r="W46" s="89"/>
      <c r="X46" s="89"/>
      <c r="Y46" s="89"/>
      <c r="Z46" s="89"/>
      <c r="AA46" s="89"/>
      <c r="AB46" s="90"/>
    </row>
    <row r="47" spans="1:28">
      <c r="A47" s="131" t="s">
        <v>345</v>
      </c>
      <c r="B47" s="15" t="s">
        <v>72</v>
      </c>
      <c r="C47" s="84">
        <f t="shared" si="32"/>
        <v>0</v>
      </c>
      <c r="D47" s="85"/>
      <c r="E47" s="97">
        <f t="shared" si="33"/>
        <v>0</v>
      </c>
      <c r="F47" s="85"/>
      <c r="G47" s="89"/>
      <c r="H47" s="89"/>
      <c r="I47" s="89"/>
      <c r="J47" s="89"/>
      <c r="K47" s="89"/>
      <c r="L47" s="89"/>
      <c r="M47" s="89"/>
      <c r="N47" s="89"/>
      <c r="O47" s="90"/>
      <c r="P47" s="84">
        <f t="shared" si="34"/>
        <v>0</v>
      </c>
      <c r="Q47" s="85"/>
      <c r="R47" s="97">
        <f t="shared" si="35"/>
        <v>0</v>
      </c>
      <c r="S47" s="85"/>
      <c r="T47" s="89"/>
      <c r="U47" s="89"/>
      <c r="V47" s="89"/>
      <c r="W47" s="89"/>
      <c r="X47" s="89"/>
      <c r="Y47" s="89"/>
      <c r="Z47" s="89"/>
      <c r="AA47" s="89"/>
      <c r="AB47" s="90"/>
    </row>
    <row r="48" spans="1:28">
      <c r="A48" s="131" t="s">
        <v>344</v>
      </c>
      <c r="B48" s="18" t="s">
        <v>73</v>
      </c>
      <c r="C48" s="84">
        <f t="shared" si="32"/>
        <v>0</v>
      </c>
      <c r="D48" s="85"/>
      <c r="E48" s="97">
        <f t="shared" si="33"/>
        <v>0</v>
      </c>
      <c r="F48" s="85"/>
      <c r="G48" s="103"/>
      <c r="H48" s="103"/>
      <c r="I48" s="103"/>
      <c r="J48" s="103"/>
      <c r="K48" s="103"/>
      <c r="L48" s="103"/>
      <c r="M48" s="103"/>
      <c r="N48" s="103"/>
      <c r="O48" s="104"/>
      <c r="P48" s="84">
        <f t="shared" si="34"/>
        <v>0</v>
      </c>
      <c r="Q48" s="85"/>
      <c r="R48" s="97">
        <f t="shared" si="35"/>
        <v>0</v>
      </c>
      <c r="S48" s="85"/>
      <c r="T48" s="89"/>
      <c r="U48" s="89"/>
      <c r="V48" s="89"/>
      <c r="W48" s="89"/>
      <c r="X48" s="89"/>
      <c r="Y48" s="89"/>
      <c r="Z48" s="89"/>
      <c r="AA48" s="89"/>
      <c r="AB48" s="90"/>
    </row>
    <row r="49" spans="1:28">
      <c r="A49" s="131" t="s">
        <v>343</v>
      </c>
      <c r="B49" s="15" t="s">
        <v>179</v>
      </c>
      <c r="C49" s="84">
        <f t="shared" si="32"/>
        <v>12450.2</v>
      </c>
      <c r="D49" s="85"/>
      <c r="E49" s="97">
        <f t="shared" si="33"/>
        <v>12450.2</v>
      </c>
      <c r="F49" s="85"/>
      <c r="G49" s="89"/>
      <c r="H49" s="89"/>
      <c r="I49" s="89"/>
      <c r="J49" s="89"/>
      <c r="K49" s="89"/>
      <c r="L49" s="89">
        <v>12450.2</v>
      </c>
      <c r="M49" s="89"/>
      <c r="N49" s="89"/>
      <c r="O49" s="90"/>
      <c r="P49" s="84">
        <f t="shared" si="34"/>
        <v>344</v>
      </c>
      <c r="Q49" s="85"/>
      <c r="R49" s="97">
        <f t="shared" si="35"/>
        <v>344</v>
      </c>
      <c r="S49" s="85"/>
      <c r="T49" s="89"/>
      <c r="U49" s="89"/>
      <c r="V49" s="89"/>
      <c r="W49" s="89"/>
      <c r="X49" s="89"/>
      <c r="Y49" s="89">
        <v>344</v>
      </c>
      <c r="Z49" s="89"/>
      <c r="AA49" s="89"/>
      <c r="AB49" s="90"/>
    </row>
    <row r="50" spans="1:28">
      <c r="A50" s="131" t="s">
        <v>342</v>
      </c>
      <c r="B50" s="15" t="s">
        <v>240</v>
      </c>
      <c r="C50" s="84">
        <f t="shared" si="32"/>
        <v>0</v>
      </c>
      <c r="D50" s="85"/>
      <c r="E50" s="97">
        <f t="shared" si="33"/>
        <v>0</v>
      </c>
      <c r="F50" s="85"/>
      <c r="G50" s="89"/>
      <c r="H50" s="89"/>
      <c r="I50" s="89"/>
      <c r="J50" s="89"/>
      <c r="K50" s="89"/>
      <c r="L50" s="89"/>
      <c r="M50" s="89"/>
      <c r="N50" s="89"/>
      <c r="O50" s="90"/>
      <c r="P50" s="84">
        <f t="shared" si="34"/>
        <v>0</v>
      </c>
      <c r="Q50" s="85"/>
      <c r="R50" s="97">
        <f t="shared" si="35"/>
        <v>0</v>
      </c>
      <c r="S50" s="85"/>
      <c r="T50" s="89"/>
      <c r="U50" s="89"/>
      <c r="V50" s="89"/>
      <c r="W50" s="89"/>
      <c r="X50" s="89"/>
      <c r="Y50" s="89"/>
      <c r="Z50" s="89"/>
      <c r="AA50" s="89"/>
      <c r="AB50" s="90"/>
    </row>
    <row r="51" spans="1:28" s="16" customFormat="1">
      <c r="A51" s="134" t="s">
        <v>341</v>
      </c>
      <c r="B51" s="19" t="s">
        <v>181</v>
      </c>
      <c r="C51" s="97">
        <f>SUM(C52:C54)</f>
        <v>29919164.629999999</v>
      </c>
      <c r="D51" s="85"/>
      <c r="E51" s="97">
        <f>SUM(E52:E54)</f>
        <v>29919164.629999999</v>
      </c>
      <c r="F51" s="85"/>
      <c r="G51" s="97">
        <f t="shared" ref="G51:P51" si="36">SUM(G52:G54)</f>
        <v>0</v>
      </c>
      <c r="H51" s="97">
        <f t="shared" si="36"/>
        <v>0</v>
      </c>
      <c r="I51" s="97">
        <f t="shared" si="36"/>
        <v>0</v>
      </c>
      <c r="J51" s="97">
        <f t="shared" si="36"/>
        <v>0</v>
      </c>
      <c r="K51" s="97">
        <f t="shared" si="36"/>
        <v>0</v>
      </c>
      <c r="L51" s="97">
        <f t="shared" si="36"/>
        <v>4711064.63</v>
      </c>
      <c r="M51" s="97">
        <f t="shared" si="36"/>
        <v>16851049.219999999</v>
      </c>
      <c r="N51" s="97">
        <f t="shared" si="36"/>
        <v>8357050.7800000003</v>
      </c>
      <c r="O51" s="105">
        <f t="shared" si="36"/>
        <v>0</v>
      </c>
      <c r="P51" s="97">
        <f t="shared" si="36"/>
        <v>45567854.090000004</v>
      </c>
      <c r="Q51" s="85"/>
      <c r="R51" s="97">
        <f>SUM(R52:R54)</f>
        <v>45567854.090000004</v>
      </c>
      <c r="S51" s="85"/>
      <c r="T51" s="97">
        <f t="shared" ref="T51:AB51" si="37">SUM(T52:T54)</f>
        <v>0</v>
      </c>
      <c r="U51" s="97">
        <f t="shared" si="37"/>
        <v>0</v>
      </c>
      <c r="V51" s="97">
        <f t="shared" si="37"/>
        <v>0</v>
      </c>
      <c r="W51" s="97">
        <f t="shared" si="37"/>
        <v>0</v>
      </c>
      <c r="X51" s="97">
        <f t="shared" si="37"/>
        <v>0</v>
      </c>
      <c r="Y51" s="97">
        <f t="shared" si="37"/>
        <v>19966435.710000001</v>
      </c>
      <c r="Z51" s="97">
        <f t="shared" si="37"/>
        <v>14900621.93</v>
      </c>
      <c r="AA51" s="97">
        <f t="shared" si="37"/>
        <v>10700796.449999999</v>
      </c>
      <c r="AB51" s="105">
        <f t="shared" si="37"/>
        <v>0</v>
      </c>
    </row>
    <row r="52" spans="1:28">
      <c r="A52" s="132" t="s">
        <v>340</v>
      </c>
      <c r="B52" s="19" t="s">
        <v>184</v>
      </c>
      <c r="C52" s="84">
        <f>E52+O52-D52</f>
        <v>29919164.629999999</v>
      </c>
      <c r="D52" s="85"/>
      <c r="E52" s="97">
        <f>G52+H52+I52+L52+N52+J52+K52+M52-F52</f>
        <v>29919164.629999999</v>
      </c>
      <c r="F52" s="85"/>
      <c r="G52" s="87"/>
      <c r="H52" s="87"/>
      <c r="I52" s="87"/>
      <c r="J52" s="87"/>
      <c r="K52" s="87"/>
      <c r="L52" s="87">
        <v>4711064.63</v>
      </c>
      <c r="M52" s="87">
        <v>16851049.219999999</v>
      </c>
      <c r="N52" s="87">
        <v>8357050.7800000003</v>
      </c>
      <c r="O52" s="88"/>
      <c r="P52" s="84">
        <f>R52+AB52-Q52</f>
        <v>45567854.090000004</v>
      </c>
      <c r="Q52" s="85"/>
      <c r="R52" s="97">
        <f>T52+U52+V52+Y52+AA52+W52+X52+Z52-S52</f>
        <v>45567854.090000004</v>
      </c>
      <c r="S52" s="85"/>
      <c r="T52" s="87"/>
      <c r="U52" s="87"/>
      <c r="V52" s="87"/>
      <c r="W52" s="87"/>
      <c r="X52" s="87"/>
      <c r="Y52" s="87">
        <v>19966435.710000001</v>
      </c>
      <c r="Z52" s="87">
        <v>14900621.93</v>
      </c>
      <c r="AA52" s="87">
        <v>10700796.449999999</v>
      </c>
      <c r="AB52" s="88"/>
    </row>
    <row r="53" spans="1:28">
      <c r="A53" s="131" t="s">
        <v>339</v>
      </c>
      <c r="B53" s="15" t="s">
        <v>185</v>
      </c>
      <c r="C53" s="84">
        <f>E53+O53-D53</f>
        <v>0</v>
      </c>
      <c r="D53" s="85"/>
      <c r="E53" s="97">
        <f>G53+H53+I53+L53+N53+J53+K53+M53-F53</f>
        <v>0</v>
      </c>
      <c r="F53" s="85"/>
      <c r="G53" s="89"/>
      <c r="H53" s="89"/>
      <c r="I53" s="89"/>
      <c r="J53" s="89"/>
      <c r="K53" s="89"/>
      <c r="L53" s="89"/>
      <c r="M53" s="89">
        <v>0</v>
      </c>
      <c r="N53" s="89"/>
      <c r="O53" s="90"/>
      <c r="P53" s="84">
        <f>R53+AB53-Q53</f>
        <v>0</v>
      </c>
      <c r="Q53" s="85"/>
      <c r="R53" s="97">
        <f>T53+U53+V53+Y53+AA53+W53+X53+Z53-S53</f>
        <v>0</v>
      </c>
      <c r="S53" s="85"/>
      <c r="T53" s="89"/>
      <c r="U53" s="89"/>
      <c r="V53" s="89"/>
      <c r="W53" s="89"/>
      <c r="X53" s="89"/>
      <c r="Y53" s="89"/>
      <c r="Z53" s="89">
        <v>0</v>
      </c>
      <c r="AA53" s="89">
        <v>0</v>
      </c>
      <c r="AB53" s="90"/>
    </row>
    <row r="54" spans="1:28" ht="13.5" thickBot="1">
      <c r="A54" s="131" t="s">
        <v>338</v>
      </c>
      <c r="B54" s="37" t="s">
        <v>186</v>
      </c>
      <c r="C54" s="91">
        <f>E54+O54-D54</f>
        <v>0</v>
      </c>
      <c r="D54" s="92"/>
      <c r="E54" s="91">
        <f>G54+H54+I54+L54+N54+J54+K54+M54-F54</f>
        <v>0</v>
      </c>
      <c r="F54" s="92"/>
      <c r="G54" s="93"/>
      <c r="H54" s="93"/>
      <c r="I54" s="93"/>
      <c r="J54" s="93"/>
      <c r="K54" s="93"/>
      <c r="L54" s="93"/>
      <c r="M54" s="93">
        <v>0</v>
      </c>
      <c r="N54" s="93"/>
      <c r="O54" s="94"/>
      <c r="P54" s="91">
        <f>R54+AB54-Q54</f>
        <v>0</v>
      </c>
      <c r="Q54" s="92"/>
      <c r="R54" s="91">
        <f>T54+U54+V54+Y54+AA54+W54+X54+Z54-S54</f>
        <v>0</v>
      </c>
      <c r="S54" s="92"/>
      <c r="T54" s="93"/>
      <c r="U54" s="93"/>
      <c r="V54" s="93"/>
      <c r="W54" s="93"/>
      <c r="X54" s="93"/>
      <c r="Y54" s="93"/>
      <c r="Z54" s="93">
        <v>0</v>
      </c>
      <c r="AA54" s="93"/>
      <c r="AB54" s="94"/>
    </row>
    <row r="55" spans="1:28" s="16" customFormat="1">
      <c r="A55" s="133" t="s">
        <v>337</v>
      </c>
      <c r="B55" s="13" t="s">
        <v>74</v>
      </c>
      <c r="C55" s="95">
        <f>SUM(C56:C58)</f>
        <v>0</v>
      </c>
      <c r="D55" s="96"/>
      <c r="E55" s="95">
        <f>SUM(E56:E58)</f>
        <v>0</v>
      </c>
      <c r="F55" s="96"/>
      <c r="G55" s="95">
        <f t="shared" ref="G55:P55" si="38">SUM(G56:G58)</f>
        <v>0</v>
      </c>
      <c r="H55" s="95">
        <f t="shared" si="38"/>
        <v>0</v>
      </c>
      <c r="I55" s="95">
        <f t="shared" si="38"/>
        <v>0</v>
      </c>
      <c r="J55" s="95">
        <f t="shared" si="38"/>
        <v>0</v>
      </c>
      <c r="K55" s="95">
        <f t="shared" si="38"/>
        <v>0</v>
      </c>
      <c r="L55" s="95">
        <f t="shared" si="38"/>
        <v>0</v>
      </c>
      <c r="M55" s="95">
        <f t="shared" si="38"/>
        <v>0</v>
      </c>
      <c r="N55" s="95">
        <f t="shared" si="38"/>
        <v>0</v>
      </c>
      <c r="O55" s="106">
        <f t="shared" si="38"/>
        <v>0</v>
      </c>
      <c r="P55" s="95">
        <f t="shared" si="38"/>
        <v>0</v>
      </c>
      <c r="Q55" s="96"/>
      <c r="R55" s="95">
        <f>SUM(R56:R58)</f>
        <v>0</v>
      </c>
      <c r="S55" s="96"/>
      <c r="T55" s="95">
        <f t="shared" ref="T55:AB55" si="39">SUM(T56:T58)</f>
        <v>0</v>
      </c>
      <c r="U55" s="95">
        <f t="shared" si="39"/>
        <v>0</v>
      </c>
      <c r="V55" s="95">
        <f t="shared" si="39"/>
        <v>0</v>
      </c>
      <c r="W55" s="95">
        <f t="shared" si="39"/>
        <v>0</v>
      </c>
      <c r="X55" s="95">
        <f t="shared" si="39"/>
        <v>0</v>
      </c>
      <c r="Y55" s="95">
        <f t="shared" si="39"/>
        <v>0</v>
      </c>
      <c r="Z55" s="95">
        <f t="shared" si="39"/>
        <v>0</v>
      </c>
      <c r="AA55" s="95">
        <f t="shared" si="39"/>
        <v>0</v>
      </c>
      <c r="AB55" s="106">
        <f t="shared" si="39"/>
        <v>0</v>
      </c>
    </row>
    <row r="56" spans="1:28">
      <c r="A56" s="111" t="s">
        <v>336</v>
      </c>
      <c r="B56" s="19" t="s">
        <v>75</v>
      </c>
      <c r="C56" s="84">
        <f>E56+O56-D56</f>
        <v>0</v>
      </c>
      <c r="D56" s="85"/>
      <c r="E56" s="97">
        <f>G56+H56+I56+L56+N56+J56+K56+M56-F56</f>
        <v>0</v>
      </c>
      <c r="F56" s="85"/>
      <c r="G56" s="87"/>
      <c r="H56" s="87"/>
      <c r="I56" s="87"/>
      <c r="J56" s="87"/>
      <c r="K56" s="87"/>
      <c r="L56" s="87"/>
      <c r="M56" s="87">
        <v>0</v>
      </c>
      <c r="N56" s="87"/>
      <c r="O56" s="88"/>
      <c r="P56" s="84">
        <f>R56+AB56-Q56</f>
        <v>0</v>
      </c>
      <c r="Q56" s="85"/>
      <c r="R56" s="97">
        <f>T56+U56+V56+Y56+AA56+W56+X56+Z56-S56</f>
        <v>0</v>
      </c>
      <c r="S56" s="85"/>
      <c r="T56" s="87"/>
      <c r="U56" s="87"/>
      <c r="V56" s="87"/>
      <c r="W56" s="87"/>
      <c r="X56" s="87"/>
      <c r="Y56" s="87"/>
      <c r="Z56" s="87">
        <v>0</v>
      </c>
      <c r="AA56" s="87"/>
      <c r="AB56" s="88"/>
    </row>
    <row r="57" spans="1:28">
      <c r="A57" s="131" t="s">
        <v>335</v>
      </c>
      <c r="B57" s="15" t="s">
        <v>76</v>
      </c>
      <c r="C57" s="84">
        <f>E57+O57-D57</f>
        <v>0</v>
      </c>
      <c r="D57" s="85"/>
      <c r="E57" s="97">
        <f>G57+H57+I57+L57+N57+J57+K57+M57-F57</f>
        <v>0</v>
      </c>
      <c r="F57" s="85"/>
      <c r="G57" s="89"/>
      <c r="H57" s="89"/>
      <c r="I57" s="89"/>
      <c r="J57" s="89"/>
      <c r="K57" s="89"/>
      <c r="L57" s="89"/>
      <c r="M57" s="89">
        <v>0</v>
      </c>
      <c r="N57" s="89"/>
      <c r="O57" s="90"/>
      <c r="P57" s="84">
        <f>R57+AB57-Q57</f>
        <v>0</v>
      </c>
      <c r="Q57" s="85"/>
      <c r="R57" s="97">
        <f>T57+U57+V57+Y57+AA57+W57+X57+Z57-S57</f>
        <v>0</v>
      </c>
      <c r="S57" s="85"/>
      <c r="T57" s="89"/>
      <c r="U57" s="89"/>
      <c r="V57" s="89"/>
      <c r="W57" s="89"/>
      <c r="X57" s="89"/>
      <c r="Y57" s="89"/>
      <c r="Z57" s="89">
        <v>0</v>
      </c>
      <c r="AA57" s="89"/>
      <c r="AB57" s="90"/>
    </row>
    <row r="58" spans="1:28">
      <c r="A58" s="131" t="s">
        <v>334</v>
      </c>
      <c r="B58" s="18" t="s">
        <v>77</v>
      </c>
      <c r="C58" s="84">
        <f>E58+O58-D58</f>
        <v>0</v>
      </c>
      <c r="D58" s="85"/>
      <c r="E58" s="97">
        <f>G58+H58+I58+L58+N58+J58+K58+M58-F58</f>
        <v>0</v>
      </c>
      <c r="F58" s="85"/>
      <c r="G58" s="103"/>
      <c r="H58" s="103"/>
      <c r="I58" s="103"/>
      <c r="J58" s="103"/>
      <c r="K58" s="103"/>
      <c r="L58" s="103"/>
      <c r="M58" s="103">
        <v>0</v>
      </c>
      <c r="N58" s="103"/>
      <c r="O58" s="104"/>
      <c r="P58" s="84">
        <f>R58+AB58-Q58</f>
        <v>0</v>
      </c>
      <c r="Q58" s="85"/>
      <c r="R58" s="97">
        <f>T58+U58+V58+Y58+AA58+W58+X58+Z58-S58</f>
        <v>0</v>
      </c>
      <c r="S58" s="85"/>
      <c r="T58" s="89"/>
      <c r="U58" s="89"/>
      <c r="V58" s="89"/>
      <c r="W58" s="89"/>
      <c r="X58" s="89"/>
      <c r="Y58" s="89"/>
      <c r="Z58" s="89">
        <v>0</v>
      </c>
      <c r="AA58" s="89"/>
      <c r="AB58" s="90"/>
    </row>
    <row r="59" spans="1:28" s="16" customFormat="1">
      <c r="A59" s="133" t="s">
        <v>333</v>
      </c>
      <c r="B59" s="15" t="s">
        <v>193</v>
      </c>
      <c r="C59" s="97">
        <f>SUM(C60:C62)</f>
        <v>0</v>
      </c>
      <c r="D59" s="85"/>
      <c r="E59" s="97">
        <f>SUM(E60:E62)</f>
        <v>0</v>
      </c>
      <c r="F59" s="85"/>
      <c r="G59" s="97">
        <f t="shared" ref="G59:P59" si="40">SUM(G60:G62)</f>
        <v>0</v>
      </c>
      <c r="H59" s="97">
        <f t="shared" si="40"/>
        <v>0</v>
      </c>
      <c r="I59" s="97">
        <f t="shared" si="40"/>
        <v>0</v>
      </c>
      <c r="J59" s="97">
        <f t="shared" si="40"/>
        <v>0</v>
      </c>
      <c r="K59" s="97">
        <f t="shared" si="40"/>
        <v>0</v>
      </c>
      <c r="L59" s="97">
        <f t="shared" si="40"/>
        <v>0</v>
      </c>
      <c r="M59" s="97">
        <f t="shared" si="40"/>
        <v>0</v>
      </c>
      <c r="N59" s="97">
        <f t="shared" si="40"/>
        <v>0</v>
      </c>
      <c r="O59" s="105">
        <f t="shared" si="40"/>
        <v>0</v>
      </c>
      <c r="P59" s="97">
        <f t="shared" si="40"/>
        <v>0</v>
      </c>
      <c r="Q59" s="85"/>
      <c r="R59" s="97">
        <f>SUM(R60:R62)</f>
        <v>0</v>
      </c>
      <c r="S59" s="85"/>
      <c r="T59" s="97">
        <f t="shared" ref="T59:AB59" si="41">SUM(T60:T62)</f>
        <v>0</v>
      </c>
      <c r="U59" s="97">
        <f t="shared" si="41"/>
        <v>0</v>
      </c>
      <c r="V59" s="97">
        <f t="shared" si="41"/>
        <v>0</v>
      </c>
      <c r="W59" s="97">
        <f t="shared" si="41"/>
        <v>0</v>
      </c>
      <c r="X59" s="97">
        <f t="shared" si="41"/>
        <v>0</v>
      </c>
      <c r="Y59" s="97">
        <f t="shared" si="41"/>
        <v>0</v>
      </c>
      <c r="Z59" s="97">
        <f t="shared" si="41"/>
        <v>0</v>
      </c>
      <c r="AA59" s="97">
        <f t="shared" si="41"/>
        <v>0</v>
      </c>
      <c r="AB59" s="105">
        <f t="shared" si="41"/>
        <v>0</v>
      </c>
    </row>
    <row r="60" spans="1:28">
      <c r="A60" s="111" t="s">
        <v>332</v>
      </c>
      <c r="B60" s="19" t="s">
        <v>194</v>
      </c>
      <c r="C60" s="84">
        <f>E60+O60-D60</f>
        <v>0</v>
      </c>
      <c r="D60" s="85"/>
      <c r="E60" s="97">
        <f>G60+H60+I60+L60+N60+J60+K60+M60-F60</f>
        <v>0</v>
      </c>
      <c r="F60" s="85"/>
      <c r="G60" s="87"/>
      <c r="H60" s="87"/>
      <c r="I60" s="87"/>
      <c r="J60" s="87"/>
      <c r="K60" s="87"/>
      <c r="L60" s="87"/>
      <c r="M60" s="87">
        <v>0</v>
      </c>
      <c r="N60" s="87"/>
      <c r="O60" s="88"/>
      <c r="P60" s="84">
        <f>R60+AB60-Q60</f>
        <v>0</v>
      </c>
      <c r="Q60" s="85"/>
      <c r="R60" s="97">
        <f>T60+U60+V60+Y60+AA60+W60+X60+Z60-S60</f>
        <v>0</v>
      </c>
      <c r="S60" s="85"/>
      <c r="T60" s="87"/>
      <c r="U60" s="87"/>
      <c r="V60" s="87"/>
      <c r="W60" s="87"/>
      <c r="X60" s="87"/>
      <c r="Y60" s="87"/>
      <c r="Z60" s="87">
        <v>0</v>
      </c>
      <c r="AA60" s="87"/>
      <c r="AB60" s="88"/>
    </row>
    <row r="61" spans="1:28">
      <c r="A61" s="131" t="s">
        <v>331</v>
      </c>
      <c r="B61" s="15" t="s">
        <v>195</v>
      </c>
      <c r="C61" s="84">
        <f>E61+O61-D61</f>
        <v>0</v>
      </c>
      <c r="D61" s="85"/>
      <c r="E61" s="97">
        <f>G61+H61+I61+L61+N61+J61+K61+M61-F61</f>
        <v>0</v>
      </c>
      <c r="F61" s="85"/>
      <c r="G61" s="89"/>
      <c r="H61" s="89"/>
      <c r="I61" s="89"/>
      <c r="J61" s="89"/>
      <c r="K61" s="89"/>
      <c r="L61" s="89"/>
      <c r="M61" s="89">
        <v>0</v>
      </c>
      <c r="N61" s="89"/>
      <c r="O61" s="90"/>
      <c r="P61" s="84">
        <f>R61+AB61-Q61</f>
        <v>0</v>
      </c>
      <c r="Q61" s="85"/>
      <c r="R61" s="97">
        <f>T61+U61+V61+Y61+AA61+W61+X61+Z61-S61</f>
        <v>0</v>
      </c>
      <c r="S61" s="85"/>
      <c r="T61" s="89"/>
      <c r="U61" s="89"/>
      <c r="V61" s="89"/>
      <c r="W61" s="89"/>
      <c r="X61" s="89"/>
      <c r="Y61" s="89"/>
      <c r="Z61" s="89">
        <v>0</v>
      </c>
      <c r="AA61" s="89"/>
      <c r="AB61" s="90"/>
    </row>
    <row r="62" spans="1:28">
      <c r="A62" s="131" t="s">
        <v>330</v>
      </c>
      <c r="B62" s="15" t="s">
        <v>196</v>
      </c>
      <c r="C62" s="84">
        <f>E62+O62-D62</f>
        <v>0</v>
      </c>
      <c r="D62" s="85"/>
      <c r="E62" s="97">
        <f>G62+H62+I62+L62+N62+J62+K62+M62-F62</f>
        <v>0</v>
      </c>
      <c r="F62" s="85"/>
      <c r="G62" s="89"/>
      <c r="H62" s="89"/>
      <c r="I62" s="89"/>
      <c r="J62" s="89"/>
      <c r="K62" s="89"/>
      <c r="L62" s="89"/>
      <c r="M62" s="89">
        <v>0</v>
      </c>
      <c r="N62" s="89"/>
      <c r="O62" s="90"/>
      <c r="P62" s="84">
        <f>R62+AB62-Q62</f>
        <v>0</v>
      </c>
      <c r="Q62" s="85"/>
      <c r="R62" s="97">
        <f>T62+U62+V62+Y62+AA62+W62+X62+Z62-S62</f>
        <v>0</v>
      </c>
      <c r="S62" s="85"/>
      <c r="T62" s="89"/>
      <c r="U62" s="89"/>
      <c r="V62" s="89"/>
      <c r="W62" s="89"/>
      <c r="X62" s="89"/>
      <c r="Y62" s="89"/>
      <c r="Z62" s="89">
        <v>0</v>
      </c>
      <c r="AA62" s="89"/>
      <c r="AB62" s="90"/>
    </row>
    <row r="63" spans="1:28" s="16" customFormat="1">
      <c r="A63" s="133" t="s">
        <v>329</v>
      </c>
      <c r="B63" s="15" t="s">
        <v>78</v>
      </c>
      <c r="C63" s="97">
        <f>SUM(C64:C66)</f>
        <v>997146069.82000005</v>
      </c>
      <c r="D63" s="85"/>
      <c r="E63" s="97">
        <f>SUM(E64:E66)</f>
        <v>997146069.82000005</v>
      </c>
      <c r="F63" s="85"/>
      <c r="G63" s="97">
        <f t="shared" ref="G63:P63" si="42">SUM(G64:G66)</f>
        <v>0</v>
      </c>
      <c r="H63" s="97">
        <f t="shared" si="42"/>
        <v>0</v>
      </c>
      <c r="I63" s="97">
        <f t="shared" si="42"/>
        <v>0</v>
      </c>
      <c r="J63" s="97">
        <f t="shared" si="42"/>
        <v>0</v>
      </c>
      <c r="K63" s="97">
        <f t="shared" si="42"/>
        <v>0</v>
      </c>
      <c r="L63" s="97">
        <f t="shared" si="42"/>
        <v>977857270.82000005</v>
      </c>
      <c r="M63" s="97">
        <f t="shared" si="42"/>
        <v>20904</v>
      </c>
      <c r="N63" s="97">
        <f t="shared" si="42"/>
        <v>19267895</v>
      </c>
      <c r="O63" s="105">
        <f t="shared" si="42"/>
        <v>0</v>
      </c>
      <c r="P63" s="97">
        <f t="shared" si="42"/>
        <v>996632180.38</v>
      </c>
      <c r="Q63" s="85"/>
      <c r="R63" s="97">
        <f>SUM(R64:R66)</f>
        <v>996632180.38</v>
      </c>
      <c r="S63" s="85"/>
      <c r="T63" s="97">
        <f t="shared" ref="T63:AB63" si="43">SUM(T64:T66)</f>
        <v>0</v>
      </c>
      <c r="U63" s="97">
        <f t="shared" si="43"/>
        <v>0</v>
      </c>
      <c r="V63" s="97">
        <f t="shared" si="43"/>
        <v>0</v>
      </c>
      <c r="W63" s="97">
        <f t="shared" si="43"/>
        <v>0</v>
      </c>
      <c r="X63" s="97">
        <f t="shared" si="43"/>
        <v>0</v>
      </c>
      <c r="Y63" s="97">
        <f t="shared" si="43"/>
        <v>977343381.38</v>
      </c>
      <c r="Z63" s="97">
        <f t="shared" si="43"/>
        <v>20904</v>
      </c>
      <c r="AA63" s="97">
        <f t="shared" si="43"/>
        <v>19267895</v>
      </c>
      <c r="AB63" s="105">
        <f t="shared" si="43"/>
        <v>0</v>
      </c>
    </row>
    <row r="64" spans="1:28">
      <c r="A64" s="111" t="s">
        <v>328</v>
      </c>
      <c r="B64" s="19" t="s">
        <v>79</v>
      </c>
      <c r="C64" s="84">
        <f>E64+O64-D64</f>
        <v>0</v>
      </c>
      <c r="D64" s="85"/>
      <c r="E64" s="97">
        <f>G64+H64+I64+L64+N64+J64+K64+M64-F64</f>
        <v>0</v>
      </c>
      <c r="F64" s="85"/>
      <c r="G64" s="87"/>
      <c r="H64" s="87"/>
      <c r="I64" s="87"/>
      <c r="J64" s="87"/>
      <c r="K64" s="87"/>
      <c r="L64" s="87"/>
      <c r="M64" s="87"/>
      <c r="N64" s="87"/>
      <c r="O64" s="88"/>
      <c r="P64" s="84">
        <f>R64+AB64-Q64</f>
        <v>0</v>
      </c>
      <c r="Q64" s="85"/>
      <c r="R64" s="97">
        <f>T64+U64+V64+Y64+AA64+W64+X64+Z64-S64</f>
        <v>0</v>
      </c>
      <c r="S64" s="85"/>
      <c r="T64" s="87"/>
      <c r="U64" s="87"/>
      <c r="V64" s="87"/>
      <c r="W64" s="87"/>
      <c r="X64" s="87"/>
      <c r="Y64" s="87"/>
      <c r="Z64" s="87"/>
      <c r="AA64" s="87"/>
      <c r="AB64" s="88"/>
    </row>
    <row r="65" spans="1:28">
      <c r="A65" s="131" t="s">
        <v>327</v>
      </c>
      <c r="B65" s="15" t="s">
        <v>80</v>
      </c>
      <c r="C65" s="84">
        <f>E65+O65-D65</f>
        <v>997146069.82000005</v>
      </c>
      <c r="D65" s="85"/>
      <c r="E65" s="97">
        <f>G65+H65+I65+L65+N65+J65+K65+M65-F65</f>
        <v>997146069.82000005</v>
      </c>
      <c r="F65" s="85"/>
      <c r="G65" s="89"/>
      <c r="H65" s="89"/>
      <c r="I65" s="89"/>
      <c r="J65" s="89"/>
      <c r="K65" s="89"/>
      <c r="L65" s="89">
        <v>977857270.82000005</v>
      </c>
      <c r="M65" s="89">
        <v>20904</v>
      </c>
      <c r="N65" s="89">
        <v>19267895</v>
      </c>
      <c r="O65" s="90"/>
      <c r="P65" s="84">
        <f>R65+AB65-Q65</f>
        <v>996632180.38</v>
      </c>
      <c r="Q65" s="85"/>
      <c r="R65" s="97">
        <f>T65+U65+V65+Y65+AA65+W65+X65+Z65-S65</f>
        <v>996632180.38</v>
      </c>
      <c r="S65" s="85"/>
      <c r="T65" s="89"/>
      <c r="U65" s="89"/>
      <c r="V65" s="89"/>
      <c r="W65" s="89"/>
      <c r="X65" s="89"/>
      <c r="Y65" s="89">
        <v>977343381.38</v>
      </c>
      <c r="Z65" s="89">
        <v>20904</v>
      </c>
      <c r="AA65" s="89">
        <v>19267895</v>
      </c>
      <c r="AB65" s="90"/>
    </row>
    <row r="66" spans="1:28">
      <c r="A66" s="131" t="s">
        <v>326</v>
      </c>
      <c r="B66" s="15" t="s">
        <v>81</v>
      </c>
      <c r="C66" s="84">
        <f>E66+O66-D66</f>
        <v>0</v>
      </c>
      <c r="D66" s="85"/>
      <c r="E66" s="97">
        <f>G66+H66+I66+L66+N66+J66+K66+M66-F66</f>
        <v>0</v>
      </c>
      <c r="F66" s="85"/>
      <c r="G66" s="89"/>
      <c r="H66" s="89"/>
      <c r="I66" s="89"/>
      <c r="J66" s="89"/>
      <c r="K66" s="89"/>
      <c r="L66" s="89"/>
      <c r="M66" s="89"/>
      <c r="N66" s="89"/>
      <c r="O66" s="90"/>
      <c r="P66" s="84">
        <f>R66+AB66-Q66</f>
        <v>0</v>
      </c>
      <c r="Q66" s="85"/>
      <c r="R66" s="97">
        <f>T66+U66+V66+Y66+AA66+W66+X66+Z66-S66</f>
        <v>0</v>
      </c>
      <c r="S66" s="85"/>
      <c r="T66" s="89"/>
      <c r="U66" s="89"/>
      <c r="V66" s="89"/>
      <c r="W66" s="89"/>
      <c r="X66" s="89"/>
      <c r="Y66" s="89"/>
      <c r="Z66" s="89"/>
      <c r="AA66" s="89"/>
      <c r="AB66" s="90"/>
    </row>
    <row r="67" spans="1:28">
      <c r="A67" s="138" t="s">
        <v>291</v>
      </c>
      <c r="B67" s="15" t="s">
        <v>82</v>
      </c>
      <c r="C67" s="84">
        <f>E67+O67-D67</f>
        <v>12096758.050000001</v>
      </c>
      <c r="D67" s="89"/>
      <c r="E67" s="97">
        <f>G67+H67+I67+L67+N67+J67+K67+M67-F67</f>
        <v>12096758.050000001</v>
      </c>
      <c r="F67" s="89"/>
      <c r="G67" s="89"/>
      <c r="H67" s="89"/>
      <c r="I67" s="89"/>
      <c r="J67" s="89"/>
      <c r="K67" s="89"/>
      <c r="L67" s="89">
        <v>470077.87</v>
      </c>
      <c r="M67" s="89">
        <v>6726929.1299999999</v>
      </c>
      <c r="N67" s="89">
        <v>4899751.05</v>
      </c>
      <c r="O67" s="90"/>
      <c r="P67" s="84">
        <f>R67+AB67-Q67</f>
        <v>15001875.470000001</v>
      </c>
      <c r="Q67" s="89"/>
      <c r="R67" s="97">
        <f>T67+U67+V67+Y67+AA67+W67+X67+Z67-S67</f>
        <v>15001875.470000001</v>
      </c>
      <c r="S67" s="89"/>
      <c r="T67" s="89"/>
      <c r="U67" s="89"/>
      <c r="V67" s="89"/>
      <c r="W67" s="89"/>
      <c r="X67" s="89"/>
      <c r="Y67" s="89">
        <v>511595.27</v>
      </c>
      <c r="Z67" s="89">
        <v>8543759.7400000002</v>
      </c>
      <c r="AA67" s="89">
        <v>5946520.46</v>
      </c>
      <c r="AB67" s="90"/>
    </row>
    <row r="68" spans="1:28">
      <c r="A68" s="133" t="s">
        <v>325</v>
      </c>
      <c r="B68" s="15" t="s">
        <v>83</v>
      </c>
      <c r="C68" s="84">
        <f>E68+O68-D68</f>
        <v>972152.81</v>
      </c>
      <c r="D68" s="89"/>
      <c r="E68" s="97">
        <f>G68+H68+I68+L68+N68+J68+K68+M68-F68</f>
        <v>972152.81</v>
      </c>
      <c r="F68" s="89"/>
      <c r="G68" s="89"/>
      <c r="H68" s="89"/>
      <c r="I68" s="89"/>
      <c r="J68" s="89"/>
      <c r="K68" s="89"/>
      <c r="L68" s="89">
        <v>457119.98</v>
      </c>
      <c r="M68" s="89">
        <v>230874.01</v>
      </c>
      <c r="N68" s="89">
        <v>284158.82</v>
      </c>
      <c r="O68" s="90"/>
      <c r="P68" s="84">
        <f>R68+AB68-Q68</f>
        <v>777561.84</v>
      </c>
      <c r="Q68" s="89"/>
      <c r="R68" s="97">
        <f>T68+U68+V68+Y68+AA68+W68+X68+Z68-S68</f>
        <v>777561.84</v>
      </c>
      <c r="S68" s="89"/>
      <c r="T68" s="89"/>
      <c r="U68" s="89"/>
      <c r="V68" s="89"/>
      <c r="W68" s="89"/>
      <c r="X68" s="89"/>
      <c r="Y68" s="89">
        <v>235574.16</v>
      </c>
      <c r="Z68" s="89">
        <v>234865.09</v>
      </c>
      <c r="AA68" s="89">
        <v>307122.59000000003</v>
      </c>
      <c r="AB68" s="90"/>
    </row>
    <row r="69" spans="1:28">
      <c r="A69" s="133" t="s">
        <v>324</v>
      </c>
      <c r="B69" s="15" t="s">
        <v>84</v>
      </c>
      <c r="C69" s="97">
        <f>SUM(C70:C72)</f>
        <v>17482.580000000002</v>
      </c>
      <c r="D69" s="85"/>
      <c r="E69" s="97">
        <f t="shared" ref="E69:P69" si="44">SUM(E70:E72)</f>
        <v>17482.580000000002</v>
      </c>
      <c r="F69" s="97">
        <f t="shared" si="44"/>
        <v>0</v>
      </c>
      <c r="G69" s="97">
        <f t="shared" si="44"/>
        <v>0</v>
      </c>
      <c r="H69" s="97">
        <f t="shared" si="44"/>
        <v>0</v>
      </c>
      <c r="I69" s="97">
        <f t="shared" si="44"/>
        <v>0</v>
      </c>
      <c r="J69" s="97">
        <f t="shared" si="44"/>
        <v>0</v>
      </c>
      <c r="K69" s="97">
        <f t="shared" si="44"/>
        <v>0</v>
      </c>
      <c r="L69" s="97">
        <f t="shared" si="44"/>
        <v>17482.580000000002</v>
      </c>
      <c r="M69" s="97">
        <f t="shared" si="44"/>
        <v>0</v>
      </c>
      <c r="N69" s="97">
        <f t="shared" si="44"/>
        <v>0</v>
      </c>
      <c r="O69" s="105">
        <f t="shared" si="44"/>
        <v>0</v>
      </c>
      <c r="P69" s="97">
        <f t="shared" si="44"/>
        <v>17482.580000000002</v>
      </c>
      <c r="Q69" s="85"/>
      <c r="R69" s="97">
        <f t="shared" ref="R69:AB69" si="45">SUM(R70:R72)</f>
        <v>17482.580000000002</v>
      </c>
      <c r="S69" s="97">
        <f t="shared" si="45"/>
        <v>0</v>
      </c>
      <c r="T69" s="97">
        <f t="shared" si="45"/>
        <v>0</v>
      </c>
      <c r="U69" s="97">
        <f t="shared" si="45"/>
        <v>0</v>
      </c>
      <c r="V69" s="97">
        <f t="shared" si="45"/>
        <v>0</v>
      </c>
      <c r="W69" s="97">
        <f t="shared" si="45"/>
        <v>0</v>
      </c>
      <c r="X69" s="97">
        <f t="shared" si="45"/>
        <v>0</v>
      </c>
      <c r="Y69" s="97">
        <f t="shared" si="45"/>
        <v>17482.580000000002</v>
      </c>
      <c r="Z69" s="97">
        <f t="shared" si="45"/>
        <v>0</v>
      </c>
      <c r="AA69" s="97">
        <f t="shared" si="45"/>
        <v>0</v>
      </c>
      <c r="AB69" s="105">
        <f t="shared" si="45"/>
        <v>0</v>
      </c>
    </row>
    <row r="70" spans="1:28">
      <c r="A70" s="111" t="s">
        <v>323</v>
      </c>
      <c r="B70" s="19" t="s">
        <v>205</v>
      </c>
      <c r="C70" s="84">
        <f>E70+O70-D70</f>
        <v>17482.580000000002</v>
      </c>
      <c r="D70" s="85"/>
      <c r="E70" s="97">
        <f>G70+H70+I70+L70+N70+J70+K70+M70-F70</f>
        <v>17482.580000000002</v>
      </c>
      <c r="F70" s="87"/>
      <c r="G70" s="87"/>
      <c r="H70" s="87"/>
      <c r="I70" s="87"/>
      <c r="J70" s="87"/>
      <c r="K70" s="87"/>
      <c r="L70" s="87">
        <v>17482.580000000002</v>
      </c>
      <c r="M70" s="87"/>
      <c r="N70" s="87"/>
      <c r="O70" s="88"/>
      <c r="P70" s="84">
        <f>R70+AB70-Q70</f>
        <v>17482.580000000002</v>
      </c>
      <c r="Q70" s="85"/>
      <c r="R70" s="97">
        <f>T70+U70+V70+Y70+AA70+W70+X70+Z70-S70</f>
        <v>17482.580000000002</v>
      </c>
      <c r="S70" s="87"/>
      <c r="T70" s="87"/>
      <c r="U70" s="87"/>
      <c r="V70" s="87"/>
      <c r="W70" s="87"/>
      <c r="X70" s="87"/>
      <c r="Y70" s="87">
        <v>17482.580000000002</v>
      </c>
      <c r="Z70" s="87"/>
      <c r="AA70" s="87"/>
      <c r="AB70" s="88"/>
    </row>
    <row r="71" spans="1:28">
      <c r="A71" s="131" t="s">
        <v>322</v>
      </c>
      <c r="B71" s="15" t="s">
        <v>206</v>
      </c>
      <c r="C71" s="84">
        <f>E71+O71-D71</f>
        <v>0</v>
      </c>
      <c r="D71" s="85"/>
      <c r="E71" s="97">
        <f>G71+H71+I71+L71+N71+J71+K71+M71-F71</f>
        <v>0</v>
      </c>
      <c r="F71" s="89"/>
      <c r="G71" s="89"/>
      <c r="H71" s="89"/>
      <c r="I71" s="89"/>
      <c r="J71" s="89"/>
      <c r="K71" s="89"/>
      <c r="L71" s="89"/>
      <c r="M71" s="89"/>
      <c r="N71" s="89"/>
      <c r="O71" s="90"/>
      <c r="P71" s="84">
        <f>R71+AB71-Q71</f>
        <v>0</v>
      </c>
      <c r="Q71" s="85"/>
      <c r="R71" s="97">
        <f>T71+U71+V71+Y71+AA71+W71+X71+Z71-S71</f>
        <v>0</v>
      </c>
      <c r="S71" s="89"/>
      <c r="T71" s="89"/>
      <c r="U71" s="89"/>
      <c r="V71" s="89"/>
      <c r="W71" s="89"/>
      <c r="X71" s="89"/>
      <c r="Y71" s="89"/>
      <c r="Z71" s="89"/>
      <c r="AA71" s="89"/>
      <c r="AB71" s="90"/>
    </row>
    <row r="72" spans="1:28">
      <c r="A72" s="131" t="s">
        <v>321</v>
      </c>
      <c r="B72" s="15" t="s">
        <v>207</v>
      </c>
      <c r="C72" s="84">
        <f>E72+O72-D72</f>
        <v>0</v>
      </c>
      <c r="D72" s="85"/>
      <c r="E72" s="97">
        <f>G72+H72+I72+L72+N72+J72+K72+M72-F72</f>
        <v>0</v>
      </c>
      <c r="F72" s="89"/>
      <c r="G72" s="89"/>
      <c r="H72" s="89"/>
      <c r="I72" s="89"/>
      <c r="J72" s="89"/>
      <c r="K72" s="89"/>
      <c r="L72" s="89"/>
      <c r="M72" s="89"/>
      <c r="N72" s="89"/>
      <c r="O72" s="90"/>
      <c r="P72" s="84">
        <f>R72+AB72-Q72</f>
        <v>0</v>
      </c>
      <c r="Q72" s="85"/>
      <c r="R72" s="97">
        <f>T72+U72+V72+Y72+AA72+W72+X72+Z72-S72</f>
        <v>0</v>
      </c>
      <c r="S72" s="89"/>
      <c r="T72" s="89"/>
      <c r="U72" s="89"/>
      <c r="V72" s="89"/>
      <c r="W72" s="89"/>
      <c r="X72" s="89"/>
      <c r="Y72" s="89"/>
      <c r="Z72" s="89"/>
      <c r="AA72" s="89"/>
      <c r="AB72" s="90"/>
    </row>
    <row r="73" spans="1:28">
      <c r="A73" s="133" t="s">
        <v>292</v>
      </c>
      <c r="B73" s="15" t="s">
        <v>85</v>
      </c>
      <c r="C73" s="84">
        <f>E73+O73-D73</f>
        <v>8427.8700000000008</v>
      </c>
      <c r="D73" s="85"/>
      <c r="E73" s="97">
        <f>G73+H73+I73+L73+N73+J73+K73+M73-F73</f>
        <v>8427.8700000000008</v>
      </c>
      <c r="F73" s="85"/>
      <c r="G73" s="89"/>
      <c r="H73" s="89"/>
      <c r="I73" s="89"/>
      <c r="J73" s="89"/>
      <c r="K73" s="89"/>
      <c r="L73" s="89">
        <v>602</v>
      </c>
      <c r="M73" s="89"/>
      <c r="N73" s="89">
        <v>7825.87</v>
      </c>
      <c r="O73" s="90"/>
      <c r="P73" s="84">
        <f>R73+AB73-Q73</f>
        <v>18130.419999999998</v>
      </c>
      <c r="Q73" s="85"/>
      <c r="R73" s="97">
        <f>T73+U73+V73+Y73+AA73+W73+X73+Z73-S73</f>
        <v>18130.419999999998</v>
      </c>
      <c r="S73" s="85"/>
      <c r="T73" s="89"/>
      <c r="U73" s="89"/>
      <c r="V73" s="89"/>
      <c r="W73" s="89"/>
      <c r="X73" s="89"/>
      <c r="Y73" s="89">
        <v>2209</v>
      </c>
      <c r="Z73" s="89"/>
      <c r="AA73" s="89">
        <v>15921.42</v>
      </c>
      <c r="AB73" s="90"/>
    </row>
    <row r="74" spans="1:28">
      <c r="A74" s="133" t="s">
        <v>290</v>
      </c>
      <c r="B74" s="15" t="s">
        <v>86</v>
      </c>
      <c r="C74" s="84">
        <f>E74+O74-D74</f>
        <v>0</v>
      </c>
      <c r="D74" s="85"/>
      <c r="E74" s="97">
        <f>G74+H74+I74+L74+N74+J74+K74+M74-F74</f>
        <v>0</v>
      </c>
      <c r="F74" s="85"/>
      <c r="G74" s="89"/>
      <c r="H74" s="89"/>
      <c r="I74" s="89"/>
      <c r="J74" s="89"/>
      <c r="K74" s="89"/>
      <c r="L74" s="89"/>
      <c r="M74" s="89"/>
      <c r="N74" s="89"/>
      <c r="O74" s="90"/>
      <c r="P74" s="84">
        <f>R74+AB74-Q74</f>
        <v>0</v>
      </c>
      <c r="Q74" s="85"/>
      <c r="R74" s="97">
        <f>T74+U74+V74+Y74+AA74+W74+X74+Z74-S74</f>
        <v>0</v>
      </c>
      <c r="S74" s="85"/>
      <c r="T74" s="89"/>
      <c r="U74" s="89"/>
      <c r="V74" s="89"/>
      <c r="W74" s="89"/>
      <c r="X74" s="89"/>
      <c r="Y74" s="89"/>
      <c r="Z74" s="89"/>
      <c r="AA74" s="89"/>
      <c r="AB74" s="90"/>
    </row>
    <row r="75" spans="1:28" s="16" customFormat="1">
      <c r="A75" s="133" t="s">
        <v>320</v>
      </c>
      <c r="B75" s="15" t="s">
        <v>87</v>
      </c>
      <c r="C75" s="97">
        <f>C76+C77+C78</f>
        <v>0</v>
      </c>
      <c r="D75" s="85"/>
      <c r="E75" s="97">
        <f>E76+E77+E78</f>
        <v>0</v>
      </c>
      <c r="F75" s="85"/>
      <c r="G75" s="114">
        <f t="shared" ref="G75:P75" si="46">G76+G77+G78</f>
        <v>0</v>
      </c>
      <c r="H75" s="114">
        <f t="shared" si="46"/>
        <v>0</v>
      </c>
      <c r="I75" s="114">
        <f t="shared" si="46"/>
        <v>0</v>
      </c>
      <c r="J75" s="114">
        <f t="shared" si="46"/>
        <v>0</v>
      </c>
      <c r="K75" s="114">
        <f t="shared" si="46"/>
        <v>0</v>
      </c>
      <c r="L75" s="114">
        <f t="shared" si="46"/>
        <v>0</v>
      </c>
      <c r="M75" s="114">
        <f t="shared" si="46"/>
        <v>0</v>
      </c>
      <c r="N75" s="114">
        <f t="shared" si="46"/>
        <v>0</v>
      </c>
      <c r="O75" s="115">
        <f t="shared" si="46"/>
        <v>0</v>
      </c>
      <c r="P75" s="97">
        <f t="shared" si="46"/>
        <v>0</v>
      </c>
      <c r="Q75" s="85"/>
      <c r="R75" s="97">
        <f>R76+R77+R78</f>
        <v>0</v>
      </c>
      <c r="S75" s="85"/>
      <c r="T75" s="114">
        <f t="shared" ref="T75:AB75" si="47">T76+T77+T78</f>
        <v>0</v>
      </c>
      <c r="U75" s="114">
        <f t="shared" si="47"/>
        <v>0</v>
      </c>
      <c r="V75" s="114">
        <f t="shared" si="47"/>
        <v>0</v>
      </c>
      <c r="W75" s="114">
        <f t="shared" si="47"/>
        <v>0</v>
      </c>
      <c r="X75" s="114">
        <f t="shared" si="47"/>
        <v>0</v>
      </c>
      <c r="Y75" s="114">
        <f t="shared" si="47"/>
        <v>0</v>
      </c>
      <c r="Z75" s="114">
        <f t="shared" si="47"/>
        <v>0</v>
      </c>
      <c r="AA75" s="114">
        <f t="shared" si="47"/>
        <v>0</v>
      </c>
      <c r="AB75" s="115">
        <f t="shared" si="47"/>
        <v>0</v>
      </c>
    </row>
    <row r="76" spans="1:28">
      <c r="A76" s="132" t="s">
        <v>319</v>
      </c>
      <c r="B76" s="19" t="s">
        <v>88</v>
      </c>
      <c r="C76" s="84">
        <f>E76+O76-D76</f>
        <v>0</v>
      </c>
      <c r="D76" s="85"/>
      <c r="E76" s="97">
        <f>G76+H76+I76+L76+N76+J76+K76+M76-F76</f>
        <v>0</v>
      </c>
      <c r="F76" s="85"/>
      <c r="G76" s="87"/>
      <c r="H76" s="87"/>
      <c r="I76" s="87"/>
      <c r="J76" s="87"/>
      <c r="K76" s="87"/>
      <c r="L76" s="87"/>
      <c r="M76" s="87"/>
      <c r="N76" s="87"/>
      <c r="O76" s="88"/>
      <c r="P76" s="84">
        <f>R76+AB76-Q76</f>
        <v>0</v>
      </c>
      <c r="Q76" s="85"/>
      <c r="R76" s="97">
        <f>T76+U76+V76+Y76+AA76+W76+X76+Z76-S76</f>
        <v>0</v>
      </c>
      <c r="S76" s="85"/>
      <c r="T76" s="87"/>
      <c r="U76" s="87"/>
      <c r="V76" s="87"/>
      <c r="W76" s="87"/>
      <c r="X76" s="87"/>
      <c r="Y76" s="87"/>
      <c r="Z76" s="87"/>
      <c r="AA76" s="87"/>
      <c r="AB76" s="88"/>
    </row>
    <row r="77" spans="1:28">
      <c r="A77" s="132" t="s">
        <v>318</v>
      </c>
      <c r="B77" s="15" t="s">
        <v>89</v>
      </c>
      <c r="C77" s="84">
        <f>E77+O77-D77</f>
        <v>0</v>
      </c>
      <c r="D77" s="85"/>
      <c r="E77" s="97">
        <f>G77+H77+I77+L77+N77+J77+K77+M77-F77</f>
        <v>0</v>
      </c>
      <c r="F77" s="85"/>
      <c r="G77" s="89"/>
      <c r="H77" s="89"/>
      <c r="I77" s="89"/>
      <c r="J77" s="89"/>
      <c r="K77" s="89"/>
      <c r="L77" s="89"/>
      <c r="M77" s="89"/>
      <c r="N77" s="89"/>
      <c r="O77" s="90"/>
      <c r="P77" s="84">
        <f>R77+AB77-Q77</f>
        <v>0</v>
      </c>
      <c r="Q77" s="85"/>
      <c r="R77" s="97">
        <f>T77+U77+V77+Y77+AA77+W77+X77+Z77-S77</f>
        <v>0</v>
      </c>
      <c r="S77" s="85"/>
      <c r="T77" s="89"/>
      <c r="U77" s="89"/>
      <c r="V77" s="89"/>
      <c r="W77" s="89"/>
      <c r="X77" s="89"/>
      <c r="Y77" s="89"/>
      <c r="Z77" s="89"/>
      <c r="AA77" s="89"/>
      <c r="AB77" s="90"/>
    </row>
    <row r="78" spans="1:28">
      <c r="A78" s="132" t="s">
        <v>317</v>
      </c>
      <c r="B78" s="15" t="s">
        <v>254</v>
      </c>
      <c r="C78" s="84">
        <f>E78+O78-D78</f>
        <v>0</v>
      </c>
      <c r="D78" s="85"/>
      <c r="E78" s="97">
        <f>G78+H78+I78+L78+N78+J78+K78+M78-F78</f>
        <v>0</v>
      </c>
      <c r="F78" s="85"/>
      <c r="G78" s="89"/>
      <c r="H78" s="89"/>
      <c r="I78" s="89"/>
      <c r="J78" s="89"/>
      <c r="K78" s="89"/>
      <c r="L78" s="89"/>
      <c r="M78" s="89"/>
      <c r="N78" s="89"/>
      <c r="O78" s="90"/>
      <c r="P78" s="84">
        <f>R78+AB78-Q78</f>
        <v>0</v>
      </c>
      <c r="Q78" s="85"/>
      <c r="R78" s="97">
        <f>T78+U78+V78+Y78+AA78+W78+X78+Z78-S78</f>
        <v>0</v>
      </c>
      <c r="S78" s="85"/>
      <c r="T78" s="89"/>
      <c r="U78" s="89"/>
      <c r="V78" s="89"/>
      <c r="W78" s="89"/>
      <c r="X78" s="89"/>
      <c r="Y78" s="89"/>
      <c r="Z78" s="89"/>
      <c r="AA78" s="89"/>
      <c r="AB78" s="90"/>
    </row>
    <row r="79" spans="1:28">
      <c r="A79" s="133" t="s">
        <v>316</v>
      </c>
      <c r="B79" s="15" t="s">
        <v>213</v>
      </c>
      <c r="C79" s="97">
        <f>SUM(C80:C82)</f>
        <v>0</v>
      </c>
      <c r="D79" s="85"/>
      <c r="E79" s="97">
        <f>SUM(E80:E82)</f>
        <v>0</v>
      </c>
      <c r="F79" s="85"/>
      <c r="G79" s="97">
        <f t="shared" ref="G79:P79" si="48">SUM(G80:G82)</f>
        <v>0</v>
      </c>
      <c r="H79" s="97">
        <f t="shared" si="48"/>
        <v>0</v>
      </c>
      <c r="I79" s="97">
        <f t="shared" si="48"/>
        <v>0</v>
      </c>
      <c r="J79" s="97">
        <f t="shared" si="48"/>
        <v>0</v>
      </c>
      <c r="K79" s="97">
        <f t="shared" si="48"/>
        <v>0</v>
      </c>
      <c r="L79" s="97">
        <f t="shared" si="48"/>
        <v>0</v>
      </c>
      <c r="M79" s="97">
        <f t="shared" si="48"/>
        <v>0</v>
      </c>
      <c r="N79" s="97">
        <f t="shared" si="48"/>
        <v>0</v>
      </c>
      <c r="O79" s="105">
        <f t="shared" si="48"/>
        <v>0</v>
      </c>
      <c r="P79" s="97">
        <f t="shared" si="48"/>
        <v>0</v>
      </c>
      <c r="Q79" s="85"/>
      <c r="R79" s="97">
        <f>SUM(R80:R82)</f>
        <v>0</v>
      </c>
      <c r="S79" s="85"/>
      <c r="T79" s="97">
        <f t="shared" ref="T79:AB79" si="49">SUM(T80:T82)</f>
        <v>0</v>
      </c>
      <c r="U79" s="97">
        <f t="shared" si="49"/>
        <v>0</v>
      </c>
      <c r="V79" s="97">
        <f t="shared" si="49"/>
        <v>0</v>
      </c>
      <c r="W79" s="97">
        <f t="shared" si="49"/>
        <v>0</v>
      </c>
      <c r="X79" s="97">
        <f t="shared" si="49"/>
        <v>0</v>
      </c>
      <c r="Y79" s="97">
        <f t="shared" si="49"/>
        <v>0</v>
      </c>
      <c r="Z79" s="97">
        <f t="shared" si="49"/>
        <v>0</v>
      </c>
      <c r="AA79" s="97">
        <f t="shared" si="49"/>
        <v>0</v>
      </c>
      <c r="AB79" s="105">
        <f t="shared" si="49"/>
        <v>0</v>
      </c>
    </row>
    <row r="80" spans="1:28">
      <c r="A80" s="111" t="s">
        <v>315</v>
      </c>
      <c r="B80" s="19" t="s">
        <v>214</v>
      </c>
      <c r="C80" s="84">
        <f>E80+O80-D80</f>
        <v>0</v>
      </c>
      <c r="D80" s="85"/>
      <c r="E80" s="97">
        <f>G80+H80+I80+L80+N80+J80+K80+M80-F80</f>
        <v>0</v>
      </c>
      <c r="F80" s="85"/>
      <c r="G80" s="87"/>
      <c r="H80" s="87"/>
      <c r="I80" s="87"/>
      <c r="J80" s="87"/>
      <c r="K80" s="87"/>
      <c r="L80" s="87"/>
      <c r="M80" s="87"/>
      <c r="N80" s="87"/>
      <c r="O80" s="88"/>
      <c r="P80" s="84">
        <f>R80+AB80-Q80</f>
        <v>0</v>
      </c>
      <c r="Q80" s="85"/>
      <c r="R80" s="97">
        <f>T80+U80+V80+Y80+AA80+W80+X80+Z80-S80</f>
        <v>0</v>
      </c>
      <c r="S80" s="85"/>
      <c r="T80" s="87"/>
      <c r="U80" s="87"/>
      <c r="V80" s="87"/>
      <c r="W80" s="87"/>
      <c r="X80" s="87"/>
      <c r="Y80" s="87"/>
      <c r="Z80" s="87"/>
      <c r="AA80" s="87"/>
      <c r="AB80" s="88"/>
    </row>
    <row r="81" spans="1:28">
      <c r="A81" s="131" t="s">
        <v>314</v>
      </c>
      <c r="B81" s="15" t="s">
        <v>215</v>
      </c>
      <c r="C81" s="84">
        <f>E81+O81-D81</f>
        <v>0</v>
      </c>
      <c r="D81" s="85"/>
      <c r="E81" s="97">
        <f>G81+H81+I81+L81+N81+J81+K81+M81-F81</f>
        <v>0</v>
      </c>
      <c r="F81" s="85"/>
      <c r="G81" s="89"/>
      <c r="H81" s="89"/>
      <c r="I81" s="89"/>
      <c r="J81" s="89"/>
      <c r="K81" s="89"/>
      <c r="L81" s="89"/>
      <c r="M81" s="89"/>
      <c r="N81" s="89"/>
      <c r="O81" s="90"/>
      <c r="P81" s="84">
        <f>R81+AB81-Q81</f>
        <v>0</v>
      </c>
      <c r="Q81" s="85"/>
      <c r="R81" s="97">
        <f>T81+U81+V81+Y81+AA81+W81+X81+Z81-S81</f>
        <v>0</v>
      </c>
      <c r="S81" s="85"/>
      <c r="T81" s="89"/>
      <c r="U81" s="89"/>
      <c r="V81" s="89"/>
      <c r="W81" s="89"/>
      <c r="X81" s="89"/>
      <c r="Y81" s="89"/>
      <c r="Z81" s="89"/>
      <c r="AA81" s="89"/>
      <c r="AB81" s="90"/>
    </row>
    <row r="82" spans="1:28">
      <c r="A82" s="131" t="s">
        <v>313</v>
      </c>
      <c r="B82" s="15" t="s">
        <v>216</v>
      </c>
      <c r="C82" s="84">
        <f>E82+O82-D82</f>
        <v>0</v>
      </c>
      <c r="D82" s="85"/>
      <c r="E82" s="97">
        <f>G82+H82+I82+L82+N82+J82+K82+M82-F82</f>
        <v>0</v>
      </c>
      <c r="F82" s="85"/>
      <c r="G82" s="89"/>
      <c r="H82" s="89"/>
      <c r="I82" s="89"/>
      <c r="J82" s="89"/>
      <c r="K82" s="89"/>
      <c r="L82" s="89"/>
      <c r="M82" s="89"/>
      <c r="N82" s="89"/>
      <c r="O82" s="90"/>
      <c r="P82" s="84">
        <f>R82+AB82-Q82</f>
        <v>0</v>
      </c>
      <c r="Q82" s="85"/>
      <c r="R82" s="97">
        <f>T82+U82+V82+Y82+AA82+W82+X82+Z82-S82</f>
        <v>0</v>
      </c>
      <c r="S82" s="85"/>
      <c r="T82" s="89"/>
      <c r="U82" s="89"/>
      <c r="V82" s="89"/>
      <c r="W82" s="89"/>
      <c r="X82" s="89"/>
      <c r="Y82" s="89"/>
      <c r="Z82" s="89"/>
      <c r="AA82" s="89"/>
      <c r="AB82" s="90"/>
    </row>
    <row r="83" spans="1:28">
      <c r="A83" s="133" t="s">
        <v>304</v>
      </c>
      <c r="B83" s="15" t="s">
        <v>261</v>
      </c>
      <c r="C83" s="84">
        <f>E83+O83-D83</f>
        <v>85270.75</v>
      </c>
      <c r="D83" s="120"/>
      <c r="E83" s="97">
        <f>G83+H83+I83+L83+N83+J83+K83+M83-F83</f>
        <v>85270.75</v>
      </c>
      <c r="F83" s="120"/>
      <c r="G83" s="89"/>
      <c r="H83" s="89"/>
      <c r="I83" s="89"/>
      <c r="J83" s="89"/>
      <c r="K83" s="89"/>
      <c r="L83" s="89">
        <v>58769.78</v>
      </c>
      <c r="M83" s="89"/>
      <c r="N83" s="89">
        <v>26500.97</v>
      </c>
      <c r="O83" s="90"/>
      <c r="P83" s="84">
        <f>R83+AB83-Q83</f>
        <v>86857.71</v>
      </c>
      <c r="Q83" s="120"/>
      <c r="R83" s="97">
        <f>T83+U83+V83+Y83+AA83+W83+X83+Z83-S83</f>
        <v>86857.71</v>
      </c>
      <c r="S83" s="120"/>
      <c r="T83" s="89"/>
      <c r="U83" s="89"/>
      <c r="V83" s="89"/>
      <c r="W83" s="89"/>
      <c r="X83" s="89"/>
      <c r="Y83" s="89">
        <v>46288.02</v>
      </c>
      <c r="Z83" s="89"/>
      <c r="AA83" s="89">
        <v>40569.69</v>
      </c>
      <c r="AB83" s="90"/>
    </row>
    <row r="84" spans="1:28" s="16" customFormat="1">
      <c r="A84" s="137" t="s">
        <v>312</v>
      </c>
      <c r="B84" s="29" t="s">
        <v>90</v>
      </c>
      <c r="C84" s="97">
        <f t="shared" ref="C84:AB84" si="50">C42+C51+C55+C59+C63+C67+C68+C69+C73+C74+C75+C79+C83</f>
        <v>1040257776.71</v>
      </c>
      <c r="D84" s="97">
        <f t="shared" si="50"/>
        <v>0</v>
      </c>
      <c r="E84" s="97">
        <f t="shared" si="50"/>
        <v>1040257776.71</v>
      </c>
      <c r="F84" s="97">
        <f t="shared" si="50"/>
        <v>0</v>
      </c>
      <c r="G84" s="97">
        <f t="shared" si="50"/>
        <v>0</v>
      </c>
      <c r="H84" s="97">
        <f t="shared" si="50"/>
        <v>0</v>
      </c>
      <c r="I84" s="97">
        <f t="shared" si="50"/>
        <v>0</v>
      </c>
      <c r="J84" s="97">
        <f t="shared" si="50"/>
        <v>0</v>
      </c>
      <c r="K84" s="97">
        <f t="shared" si="50"/>
        <v>0</v>
      </c>
      <c r="L84" s="97">
        <f t="shared" si="50"/>
        <v>983584837.86000001</v>
      </c>
      <c r="M84" s="97">
        <f t="shared" si="50"/>
        <v>23829756.359999999</v>
      </c>
      <c r="N84" s="97">
        <f t="shared" si="50"/>
        <v>32843182.489999998</v>
      </c>
      <c r="O84" s="105">
        <f t="shared" si="50"/>
        <v>0</v>
      </c>
      <c r="P84" s="97">
        <f t="shared" si="50"/>
        <v>1058102286.49</v>
      </c>
      <c r="Q84" s="97">
        <f t="shared" si="50"/>
        <v>0</v>
      </c>
      <c r="R84" s="97">
        <f t="shared" si="50"/>
        <v>1058102286.49</v>
      </c>
      <c r="S84" s="97">
        <f t="shared" si="50"/>
        <v>0</v>
      </c>
      <c r="T84" s="97">
        <f t="shared" si="50"/>
        <v>0</v>
      </c>
      <c r="U84" s="97">
        <f t="shared" si="50"/>
        <v>0</v>
      </c>
      <c r="V84" s="97">
        <f t="shared" si="50"/>
        <v>0</v>
      </c>
      <c r="W84" s="97">
        <f t="shared" si="50"/>
        <v>0</v>
      </c>
      <c r="X84" s="97">
        <f t="shared" si="50"/>
        <v>0</v>
      </c>
      <c r="Y84" s="97">
        <f t="shared" si="50"/>
        <v>998123310.12</v>
      </c>
      <c r="Z84" s="97">
        <f t="shared" si="50"/>
        <v>23700150.760000002</v>
      </c>
      <c r="AA84" s="97">
        <f t="shared" si="50"/>
        <v>36278825.609999999</v>
      </c>
      <c r="AB84" s="105">
        <f t="shared" si="50"/>
        <v>0</v>
      </c>
    </row>
    <row r="85" spans="1:28" ht="13.5" thickBot="1">
      <c r="A85" s="136" t="s">
        <v>311</v>
      </c>
      <c r="B85" s="31" t="s">
        <v>91</v>
      </c>
      <c r="C85" s="107">
        <f t="shared" ref="C85:AB85" si="51">C40+C84</f>
        <v>1415993542.1300001</v>
      </c>
      <c r="D85" s="107">
        <f t="shared" si="51"/>
        <v>0</v>
      </c>
      <c r="E85" s="107">
        <f t="shared" si="51"/>
        <v>1415993542.1300001</v>
      </c>
      <c r="F85" s="107">
        <f t="shared" si="51"/>
        <v>0</v>
      </c>
      <c r="G85" s="107">
        <f t="shared" si="51"/>
        <v>0</v>
      </c>
      <c r="H85" s="107">
        <f t="shared" si="51"/>
        <v>0</v>
      </c>
      <c r="I85" s="107">
        <f t="shared" si="51"/>
        <v>0</v>
      </c>
      <c r="J85" s="107">
        <f t="shared" si="51"/>
        <v>0</v>
      </c>
      <c r="K85" s="107">
        <f t="shared" si="51"/>
        <v>0</v>
      </c>
      <c r="L85" s="107">
        <f t="shared" si="51"/>
        <v>1107069360.96</v>
      </c>
      <c r="M85" s="107">
        <f t="shared" si="51"/>
        <v>165557138.46000001</v>
      </c>
      <c r="N85" s="107">
        <f t="shared" si="51"/>
        <v>143367042.71000001</v>
      </c>
      <c r="O85" s="108">
        <f t="shared" si="51"/>
        <v>0</v>
      </c>
      <c r="P85" s="107">
        <f t="shared" si="51"/>
        <v>1647243455.4300001</v>
      </c>
      <c r="Q85" s="107">
        <f t="shared" si="51"/>
        <v>0</v>
      </c>
      <c r="R85" s="107">
        <f t="shared" si="51"/>
        <v>1647243455.4300001</v>
      </c>
      <c r="S85" s="107">
        <f t="shared" si="51"/>
        <v>0</v>
      </c>
      <c r="T85" s="107">
        <f t="shared" si="51"/>
        <v>0</v>
      </c>
      <c r="U85" s="107">
        <f t="shared" si="51"/>
        <v>0</v>
      </c>
      <c r="V85" s="107">
        <f t="shared" si="51"/>
        <v>0</v>
      </c>
      <c r="W85" s="107">
        <f t="shared" si="51"/>
        <v>0</v>
      </c>
      <c r="X85" s="107">
        <f t="shared" si="51"/>
        <v>0</v>
      </c>
      <c r="Y85" s="107">
        <f t="shared" si="51"/>
        <v>1147372204.1199999</v>
      </c>
      <c r="Z85" s="107">
        <f t="shared" si="51"/>
        <v>350703629.08999997</v>
      </c>
      <c r="AA85" s="107">
        <f t="shared" si="51"/>
        <v>149167622.22</v>
      </c>
      <c r="AB85" s="108">
        <f t="shared" si="51"/>
        <v>0</v>
      </c>
    </row>
    <row r="86" spans="1:28">
      <c r="A86" s="135" t="s">
        <v>24</v>
      </c>
      <c r="B86" s="42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2"/>
    </row>
    <row r="87" spans="1:28">
      <c r="A87" s="134" t="s">
        <v>310</v>
      </c>
      <c r="B87" s="19" t="s">
        <v>92</v>
      </c>
      <c r="C87" s="84">
        <f>SUM(C88:C91)</f>
        <v>28976800</v>
      </c>
      <c r="D87" s="85"/>
      <c r="E87" s="84">
        <f t="shared" ref="E87:P87" si="52">SUM(E88:E91)</f>
        <v>28976800</v>
      </c>
      <c r="F87" s="84">
        <f t="shared" si="52"/>
        <v>0</v>
      </c>
      <c r="G87" s="84">
        <f t="shared" si="52"/>
        <v>0</v>
      </c>
      <c r="H87" s="84">
        <f t="shared" si="52"/>
        <v>0</v>
      </c>
      <c r="I87" s="84">
        <f t="shared" si="52"/>
        <v>0</v>
      </c>
      <c r="J87" s="84">
        <f t="shared" si="52"/>
        <v>0</v>
      </c>
      <c r="K87" s="84">
        <f t="shared" si="52"/>
        <v>0</v>
      </c>
      <c r="L87" s="84">
        <f t="shared" si="52"/>
        <v>28976800</v>
      </c>
      <c r="M87" s="84">
        <f t="shared" si="52"/>
        <v>0</v>
      </c>
      <c r="N87" s="84">
        <f t="shared" si="52"/>
        <v>0</v>
      </c>
      <c r="O87" s="86">
        <f t="shared" si="52"/>
        <v>0</v>
      </c>
      <c r="P87" s="84">
        <f t="shared" si="52"/>
        <v>33076200</v>
      </c>
      <c r="Q87" s="85"/>
      <c r="R87" s="84">
        <f t="shared" ref="R87:AB87" si="53">SUM(R88:R91)</f>
        <v>33076200</v>
      </c>
      <c r="S87" s="84">
        <f t="shared" si="53"/>
        <v>0</v>
      </c>
      <c r="T87" s="84">
        <f t="shared" si="53"/>
        <v>0</v>
      </c>
      <c r="U87" s="84">
        <f t="shared" si="53"/>
        <v>0</v>
      </c>
      <c r="V87" s="84">
        <f t="shared" si="53"/>
        <v>0</v>
      </c>
      <c r="W87" s="84">
        <f t="shared" si="53"/>
        <v>0</v>
      </c>
      <c r="X87" s="84">
        <f t="shared" si="53"/>
        <v>0</v>
      </c>
      <c r="Y87" s="84">
        <f t="shared" si="53"/>
        <v>33076200</v>
      </c>
      <c r="Z87" s="84">
        <f t="shared" si="53"/>
        <v>0</v>
      </c>
      <c r="AA87" s="84">
        <f t="shared" si="53"/>
        <v>0</v>
      </c>
      <c r="AB87" s="86">
        <f t="shared" si="53"/>
        <v>0</v>
      </c>
    </row>
    <row r="88" spans="1:28">
      <c r="A88" s="111" t="s">
        <v>309</v>
      </c>
      <c r="B88" s="19" t="s">
        <v>221</v>
      </c>
      <c r="C88" s="84">
        <f t="shared" ref="C88:C99" si="54">E88+O88-D88</f>
        <v>28976800</v>
      </c>
      <c r="D88" s="85"/>
      <c r="E88" s="97">
        <f t="shared" ref="E88:E99" si="55">G88+H88+I88+L88+N88+J88+K88+M88-F88</f>
        <v>28976800</v>
      </c>
      <c r="F88" s="87"/>
      <c r="G88" s="87"/>
      <c r="H88" s="87"/>
      <c r="I88" s="87"/>
      <c r="J88" s="87"/>
      <c r="K88" s="87"/>
      <c r="L88" s="87">
        <v>28976800</v>
      </c>
      <c r="M88" s="87"/>
      <c r="N88" s="87"/>
      <c r="O88" s="88"/>
      <c r="P88" s="84">
        <f t="shared" ref="P88:P99" si="56">R88+AB88-Q88</f>
        <v>33076200</v>
      </c>
      <c r="Q88" s="85"/>
      <c r="R88" s="97">
        <f t="shared" ref="R88:R99" si="57">T88+U88+V88+Y88+AA88+W88+X88+Z88-S88</f>
        <v>33076200</v>
      </c>
      <c r="S88" s="87"/>
      <c r="T88" s="87"/>
      <c r="U88" s="87"/>
      <c r="V88" s="87"/>
      <c r="W88" s="87"/>
      <c r="X88" s="87"/>
      <c r="Y88" s="87">
        <v>33076200</v>
      </c>
      <c r="Z88" s="87"/>
      <c r="AA88" s="87"/>
      <c r="AB88" s="88"/>
    </row>
    <row r="89" spans="1:28">
      <c r="A89" s="131" t="s">
        <v>308</v>
      </c>
      <c r="B89" s="15" t="s">
        <v>222</v>
      </c>
      <c r="C89" s="84">
        <f t="shared" si="54"/>
        <v>0</v>
      </c>
      <c r="D89" s="85"/>
      <c r="E89" s="97">
        <f t="shared" si="55"/>
        <v>0</v>
      </c>
      <c r="F89" s="89"/>
      <c r="G89" s="89"/>
      <c r="H89" s="89"/>
      <c r="I89" s="89"/>
      <c r="J89" s="89"/>
      <c r="K89" s="89"/>
      <c r="L89" s="89"/>
      <c r="M89" s="89"/>
      <c r="N89" s="89"/>
      <c r="O89" s="90"/>
      <c r="P89" s="84">
        <f t="shared" si="56"/>
        <v>0</v>
      </c>
      <c r="Q89" s="85"/>
      <c r="R89" s="97">
        <f t="shared" si="57"/>
        <v>0</v>
      </c>
      <c r="S89" s="89"/>
      <c r="T89" s="89"/>
      <c r="U89" s="89"/>
      <c r="V89" s="89"/>
      <c r="W89" s="89"/>
      <c r="X89" s="89"/>
      <c r="Y89" s="89"/>
      <c r="Z89" s="89"/>
      <c r="AA89" s="89"/>
      <c r="AB89" s="90"/>
    </row>
    <row r="90" spans="1:28">
      <c r="A90" s="131" t="s">
        <v>307</v>
      </c>
      <c r="B90" s="15" t="s">
        <v>223</v>
      </c>
      <c r="C90" s="84">
        <f t="shared" si="54"/>
        <v>0</v>
      </c>
      <c r="D90" s="85"/>
      <c r="E90" s="97">
        <f t="shared" si="55"/>
        <v>0</v>
      </c>
      <c r="F90" s="89"/>
      <c r="G90" s="89"/>
      <c r="H90" s="89"/>
      <c r="I90" s="89"/>
      <c r="J90" s="89"/>
      <c r="K90" s="89"/>
      <c r="L90" s="89"/>
      <c r="M90" s="89"/>
      <c r="N90" s="89"/>
      <c r="O90" s="90"/>
      <c r="P90" s="84">
        <f t="shared" si="56"/>
        <v>0</v>
      </c>
      <c r="Q90" s="85"/>
      <c r="R90" s="97">
        <f t="shared" si="57"/>
        <v>0</v>
      </c>
      <c r="S90" s="89"/>
      <c r="T90" s="89"/>
      <c r="U90" s="89"/>
      <c r="V90" s="89"/>
      <c r="W90" s="89"/>
      <c r="X90" s="89"/>
      <c r="Y90" s="89"/>
      <c r="Z90" s="89"/>
      <c r="AA90" s="89"/>
      <c r="AB90" s="90"/>
    </row>
    <row r="91" spans="1:28">
      <c r="A91" s="131" t="s">
        <v>306</v>
      </c>
      <c r="B91" s="15" t="s">
        <v>224</v>
      </c>
      <c r="C91" s="84">
        <f t="shared" si="54"/>
        <v>0</v>
      </c>
      <c r="D91" s="85"/>
      <c r="E91" s="97">
        <f t="shared" si="55"/>
        <v>0</v>
      </c>
      <c r="F91" s="89"/>
      <c r="G91" s="89"/>
      <c r="H91" s="89"/>
      <c r="I91" s="89"/>
      <c r="J91" s="89"/>
      <c r="K91" s="89"/>
      <c r="L91" s="89"/>
      <c r="M91" s="89"/>
      <c r="N91" s="89"/>
      <c r="O91" s="90"/>
      <c r="P91" s="84">
        <f t="shared" si="56"/>
        <v>0</v>
      </c>
      <c r="Q91" s="85"/>
      <c r="R91" s="97">
        <f t="shared" si="57"/>
        <v>0</v>
      </c>
      <c r="S91" s="89"/>
      <c r="T91" s="89"/>
      <c r="U91" s="89"/>
      <c r="V91" s="89"/>
      <c r="W91" s="89"/>
      <c r="X91" s="89"/>
      <c r="Y91" s="89"/>
      <c r="Z91" s="89"/>
      <c r="AA91" s="89"/>
      <c r="AB91" s="90"/>
    </row>
    <row r="92" spans="1:28">
      <c r="A92" s="133" t="s">
        <v>305</v>
      </c>
      <c r="B92" s="15" t="s">
        <v>93</v>
      </c>
      <c r="C92" s="84">
        <f t="shared" si="54"/>
        <v>3094540</v>
      </c>
      <c r="D92" s="89"/>
      <c r="E92" s="97">
        <f t="shared" si="55"/>
        <v>3094540</v>
      </c>
      <c r="F92" s="89"/>
      <c r="G92" s="89"/>
      <c r="H92" s="89"/>
      <c r="I92" s="89"/>
      <c r="J92" s="89"/>
      <c r="K92" s="89"/>
      <c r="L92" s="89">
        <v>1247806.44</v>
      </c>
      <c r="M92" s="89">
        <v>1129158.6499999999</v>
      </c>
      <c r="N92" s="89">
        <v>717574.91</v>
      </c>
      <c r="O92" s="90"/>
      <c r="P92" s="84">
        <f t="shared" si="56"/>
        <v>1959531.99</v>
      </c>
      <c r="Q92" s="89"/>
      <c r="R92" s="97">
        <f t="shared" si="57"/>
        <v>1959531.99</v>
      </c>
      <c r="S92" s="89"/>
      <c r="T92" s="89"/>
      <c r="U92" s="89"/>
      <c r="V92" s="89"/>
      <c r="W92" s="89"/>
      <c r="X92" s="89"/>
      <c r="Y92" s="89">
        <v>1770390.55</v>
      </c>
      <c r="Z92" s="89"/>
      <c r="AA92" s="89">
        <v>189141.44</v>
      </c>
      <c r="AB92" s="90"/>
    </row>
    <row r="93" spans="1:28" s="16" customFormat="1">
      <c r="A93" s="133" t="s">
        <v>304</v>
      </c>
      <c r="B93" s="15" t="s">
        <v>94</v>
      </c>
      <c r="C93" s="84">
        <f t="shared" si="54"/>
        <v>2829704.95</v>
      </c>
      <c r="D93" s="85"/>
      <c r="E93" s="97">
        <f t="shared" si="55"/>
        <v>2829704.95</v>
      </c>
      <c r="F93" s="85"/>
      <c r="G93" s="84">
        <f t="shared" ref="G93:O93" si="58">SUM(G94:G99)</f>
        <v>0</v>
      </c>
      <c r="H93" s="84">
        <f t="shared" si="58"/>
        <v>0</v>
      </c>
      <c r="I93" s="84">
        <f t="shared" si="58"/>
        <v>0</v>
      </c>
      <c r="J93" s="84">
        <f t="shared" si="58"/>
        <v>0</v>
      </c>
      <c r="K93" s="84">
        <f t="shared" si="58"/>
        <v>0</v>
      </c>
      <c r="L93" s="84">
        <f t="shared" si="58"/>
        <v>2804709.05</v>
      </c>
      <c r="M93" s="84">
        <f t="shared" si="58"/>
        <v>0</v>
      </c>
      <c r="N93" s="84">
        <f t="shared" si="58"/>
        <v>24995.9</v>
      </c>
      <c r="O93" s="86">
        <f t="shared" si="58"/>
        <v>0</v>
      </c>
      <c r="P93" s="84">
        <f t="shared" si="56"/>
        <v>3198392.68</v>
      </c>
      <c r="Q93" s="85"/>
      <c r="R93" s="97">
        <f t="shared" si="57"/>
        <v>3198392.68</v>
      </c>
      <c r="S93" s="85"/>
      <c r="T93" s="84">
        <f t="shared" ref="T93:AB93" si="59">SUM(T94:T99)</f>
        <v>0</v>
      </c>
      <c r="U93" s="84">
        <f t="shared" si="59"/>
        <v>0</v>
      </c>
      <c r="V93" s="84">
        <f t="shared" si="59"/>
        <v>0</v>
      </c>
      <c r="W93" s="84">
        <f t="shared" si="59"/>
        <v>0</v>
      </c>
      <c r="X93" s="84">
        <f t="shared" si="59"/>
        <v>0</v>
      </c>
      <c r="Y93" s="84">
        <f t="shared" si="59"/>
        <v>3001927.55</v>
      </c>
      <c r="Z93" s="84">
        <f t="shared" si="59"/>
        <v>0</v>
      </c>
      <c r="AA93" s="84">
        <f t="shared" si="59"/>
        <v>196465.13</v>
      </c>
      <c r="AB93" s="86">
        <f t="shared" si="59"/>
        <v>0</v>
      </c>
    </row>
    <row r="94" spans="1:28">
      <c r="A94" s="111" t="s">
        <v>303</v>
      </c>
      <c r="B94" s="19" t="s">
        <v>95</v>
      </c>
      <c r="C94" s="84">
        <f t="shared" si="54"/>
        <v>975</v>
      </c>
      <c r="D94" s="85"/>
      <c r="E94" s="97">
        <f t="shared" si="55"/>
        <v>975</v>
      </c>
      <c r="F94" s="85"/>
      <c r="G94" s="87"/>
      <c r="H94" s="87"/>
      <c r="I94" s="87"/>
      <c r="J94" s="87"/>
      <c r="K94" s="87"/>
      <c r="L94" s="87"/>
      <c r="M94" s="87"/>
      <c r="N94" s="87">
        <v>975</v>
      </c>
      <c r="O94" s="88"/>
      <c r="P94" s="84">
        <f t="shared" si="56"/>
        <v>3755</v>
      </c>
      <c r="Q94" s="85"/>
      <c r="R94" s="97">
        <f t="shared" si="57"/>
        <v>3755</v>
      </c>
      <c r="S94" s="85"/>
      <c r="T94" s="87"/>
      <c r="U94" s="87"/>
      <c r="V94" s="87"/>
      <c r="W94" s="87"/>
      <c r="X94" s="87"/>
      <c r="Y94" s="87"/>
      <c r="Z94" s="87"/>
      <c r="AA94" s="87">
        <v>3755</v>
      </c>
      <c r="AB94" s="88"/>
    </row>
    <row r="95" spans="1:28">
      <c r="A95" s="131" t="s">
        <v>302</v>
      </c>
      <c r="B95" s="15" t="s">
        <v>96</v>
      </c>
      <c r="C95" s="84">
        <f t="shared" si="54"/>
        <v>256449.39</v>
      </c>
      <c r="D95" s="85"/>
      <c r="E95" s="97">
        <f t="shared" si="55"/>
        <v>256449.39</v>
      </c>
      <c r="F95" s="85"/>
      <c r="G95" s="89"/>
      <c r="H95" s="89"/>
      <c r="I95" s="89"/>
      <c r="J95" s="89"/>
      <c r="K95" s="89"/>
      <c r="L95" s="89">
        <v>251466.34</v>
      </c>
      <c r="M95" s="89"/>
      <c r="N95" s="89">
        <v>4983.05</v>
      </c>
      <c r="O95" s="90"/>
      <c r="P95" s="84">
        <f t="shared" si="56"/>
        <v>328138.55</v>
      </c>
      <c r="Q95" s="85"/>
      <c r="R95" s="97">
        <f t="shared" si="57"/>
        <v>328138.55</v>
      </c>
      <c r="S95" s="85"/>
      <c r="T95" s="89"/>
      <c r="U95" s="89"/>
      <c r="V95" s="89"/>
      <c r="W95" s="89"/>
      <c r="X95" s="89"/>
      <c r="Y95" s="89">
        <v>315123.61</v>
      </c>
      <c r="Z95" s="89"/>
      <c r="AA95" s="89">
        <v>13014.94</v>
      </c>
      <c r="AB95" s="90"/>
    </row>
    <row r="96" spans="1:28">
      <c r="A96" s="131" t="s">
        <v>301</v>
      </c>
      <c r="B96" s="15" t="s">
        <v>97</v>
      </c>
      <c r="C96" s="84">
        <f t="shared" si="54"/>
        <v>0</v>
      </c>
      <c r="D96" s="85"/>
      <c r="E96" s="97">
        <f t="shared" si="55"/>
        <v>0</v>
      </c>
      <c r="F96" s="85"/>
      <c r="G96" s="89"/>
      <c r="H96" s="89"/>
      <c r="I96" s="89"/>
      <c r="J96" s="89"/>
      <c r="K96" s="89"/>
      <c r="L96" s="89"/>
      <c r="M96" s="89"/>
      <c r="N96" s="89"/>
      <c r="O96" s="90"/>
      <c r="P96" s="84">
        <f t="shared" si="56"/>
        <v>0</v>
      </c>
      <c r="Q96" s="85"/>
      <c r="R96" s="97">
        <f t="shared" si="57"/>
        <v>0</v>
      </c>
      <c r="S96" s="85"/>
      <c r="T96" s="89"/>
      <c r="U96" s="89"/>
      <c r="V96" s="89"/>
      <c r="W96" s="89"/>
      <c r="X96" s="89"/>
      <c r="Y96" s="89"/>
      <c r="Z96" s="89"/>
      <c r="AA96" s="89"/>
      <c r="AB96" s="90"/>
    </row>
    <row r="97" spans="1:28">
      <c r="A97" s="130" t="s">
        <v>300</v>
      </c>
      <c r="B97" s="15" t="s">
        <v>98</v>
      </c>
      <c r="C97" s="84">
        <f t="shared" si="54"/>
        <v>0</v>
      </c>
      <c r="D97" s="85"/>
      <c r="E97" s="97">
        <f t="shared" si="55"/>
        <v>0</v>
      </c>
      <c r="F97" s="85"/>
      <c r="G97" s="89"/>
      <c r="H97" s="89"/>
      <c r="I97" s="89"/>
      <c r="J97" s="89"/>
      <c r="K97" s="89"/>
      <c r="L97" s="89"/>
      <c r="M97" s="89"/>
      <c r="N97" s="89"/>
      <c r="O97" s="90"/>
      <c r="P97" s="84">
        <f t="shared" si="56"/>
        <v>0</v>
      </c>
      <c r="Q97" s="85"/>
      <c r="R97" s="97">
        <f t="shared" si="57"/>
        <v>0</v>
      </c>
      <c r="S97" s="85"/>
      <c r="T97" s="89"/>
      <c r="U97" s="89"/>
      <c r="V97" s="89"/>
      <c r="W97" s="89"/>
      <c r="X97" s="89"/>
      <c r="Y97" s="89"/>
      <c r="Z97" s="89"/>
      <c r="AA97" s="89"/>
      <c r="AB97" s="90"/>
    </row>
    <row r="98" spans="1:28" ht="22.5">
      <c r="A98" s="131" t="s">
        <v>299</v>
      </c>
      <c r="B98" s="15" t="s">
        <v>99</v>
      </c>
      <c r="C98" s="84">
        <f t="shared" si="54"/>
        <v>92991.32</v>
      </c>
      <c r="D98" s="85"/>
      <c r="E98" s="97">
        <f t="shared" si="55"/>
        <v>92991.32</v>
      </c>
      <c r="F98" s="85"/>
      <c r="G98" s="89"/>
      <c r="H98" s="89"/>
      <c r="I98" s="89"/>
      <c r="J98" s="89"/>
      <c r="K98" s="89"/>
      <c r="L98" s="89">
        <v>79078.320000000007</v>
      </c>
      <c r="M98" s="89"/>
      <c r="N98" s="89">
        <v>13913</v>
      </c>
      <c r="O98" s="90"/>
      <c r="P98" s="84">
        <f t="shared" si="56"/>
        <v>32625.95</v>
      </c>
      <c r="Q98" s="85"/>
      <c r="R98" s="97">
        <f t="shared" si="57"/>
        <v>32625.95</v>
      </c>
      <c r="S98" s="85"/>
      <c r="T98" s="89"/>
      <c r="U98" s="89"/>
      <c r="V98" s="89"/>
      <c r="W98" s="89"/>
      <c r="X98" s="89"/>
      <c r="Y98" s="89">
        <v>19769.95</v>
      </c>
      <c r="Z98" s="89"/>
      <c r="AA98" s="89">
        <v>12856</v>
      </c>
      <c r="AB98" s="90"/>
    </row>
    <row r="99" spans="1:28" ht="33.75">
      <c r="A99" s="131" t="s">
        <v>298</v>
      </c>
      <c r="B99" s="15" t="s">
        <v>100</v>
      </c>
      <c r="C99" s="84">
        <f t="shared" si="54"/>
        <v>2479289.2400000002</v>
      </c>
      <c r="D99" s="85"/>
      <c r="E99" s="97">
        <f t="shared" si="55"/>
        <v>2479289.2400000002</v>
      </c>
      <c r="F99" s="85"/>
      <c r="G99" s="89"/>
      <c r="H99" s="89"/>
      <c r="I99" s="89"/>
      <c r="J99" s="89"/>
      <c r="K99" s="89"/>
      <c r="L99" s="89">
        <v>2474164.39</v>
      </c>
      <c r="M99" s="89"/>
      <c r="N99" s="89">
        <v>5124.8500000000004</v>
      </c>
      <c r="O99" s="90"/>
      <c r="P99" s="84">
        <f t="shared" si="56"/>
        <v>2833873.18</v>
      </c>
      <c r="Q99" s="85"/>
      <c r="R99" s="97">
        <f t="shared" si="57"/>
        <v>2833873.18</v>
      </c>
      <c r="S99" s="85"/>
      <c r="T99" s="89"/>
      <c r="U99" s="89"/>
      <c r="V99" s="89"/>
      <c r="W99" s="89"/>
      <c r="X99" s="89"/>
      <c r="Y99" s="89">
        <v>2667033.9900000002</v>
      </c>
      <c r="Z99" s="89"/>
      <c r="AA99" s="89">
        <v>166839.19</v>
      </c>
      <c r="AB99" s="90"/>
    </row>
    <row r="100" spans="1:28" s="16" customFormat="1">
      <c r="A100" s="133" t="s">
        <v>297</v>
      </c>
      <c r="B100" s="15" t="s">
        <v>101</v>
      </c>
      <c r="C100" s="97">
        <f>SUM(C102:C104)</f>
        <v>0</v>
      </c>
      <c r="D100" s="85"/>
      <c r="E100" s="97">
        <f>SUM(E102:E104)</f>
        <v>0</v>
      </c>
      <c r="F100" s="85"/>
      <c r="G100" s="97">
        <f t="shared" ref="G100:P100" si="60">SUM(G102:G104)</f>
        <v>0</v>
      </c>
      <c r="H100" s="97">
        <f t="shared" si="60"/>
        <v>0</v>
      </c>
      <c r="I100" s="97">
        <f t="shared" si="60"/>
        <v>0</v>
      </c>
      <c r="J100" s="97">
        <f t="shared" si="60"/>
        <v>0</v>
      </c>
      <c r="K100" s="97">
        <f t="shared" si="60"/>
        <v>0</v>
      </c>
      <c r="L100" s="97">
        <f t="shared" si="60"/>
        <v>0</v>
      </c>
      <c r="M100" s="97">
        <f t="shared" si="60"/>
        <v>0</v>
      </c>
      <c r="N100" s="97">
        <f t="shared" si="60"/>
        <v>0</v>
      </c>
      <c r="O100" s="105">
        <f t="shared" si="60"/>
        <v>0</v>
      </c>
      <c r="P100" s="97">
        <f t="shared" si="60"/>
        <v>0</v>
      </c>
      <c r="Q100" s="85"/>
      <c r="R100" s="97">
        <f>SUM(R102:R104)</f>
        <v>0</v>
      </c>
      <c r="S100" s="85"/>
      <c r="T100" s="97">
        <f t="shared" ref="T100:AB100" si="61">SUM(T102:T104)</f>
        <v>0</v>
      </c>
      <c r="U100" s="97">
        <f t="shared" si="61"/>
        <v>0</v>
      </c>
      <c r="V100" s="97">
        <f t="shared" si="61"/>
        <v>0</v>
      </c>
      <c r="W100" s="97">
        <f t="shared" si="61"/>
        <v>0</v>
      </c>
      <c r="X100" s="97">
        <f t="shared" si="61"/>
        <v>0</v>
      </c>
      <c r="Y100" s="97">
        <f t="shared" si="61"/>
        <v>0</v>
      </c>
      <c r="Z100" s="97">
        <f t="shared" si="61"/>
        <v>0</v>
      </c>
      <c r="AA100" s="97">
        <f t="shared" si="61"/>
        <v>0</v>
      </c>
      <c r="AB100" s="105">
        <f t="shared" si="61"/>
        <v>0</v>
      </c>
    </row>
    <row r="101" spans="1:28">
      <c r="A101" s="132" t="s">
        <v>296</v>
      </c>
      <c r="B101" s="19" t="s">
        <v>102</v>
      </c>
      <c r="C101" s="111" t="s">
        <v>239</v>
      </c>
      <c r="D101" s="111" t="s">
        <v>239</v>
      </c>
      <c r="E101" s="111" t="s">
        <v>239</v>
      </c>
      <c r="F101" s="111" t="s">
        <v>239</v>
      </c>
      <c r="G101" s="111" t="s">
        <v>239</v>
      </c>
      <c r="H101" s="111" t="s">
        <v>239</v>
      </c>
      <c r="I101" s="111" t="s">
        <v>239</v>
      </c>
      <c r="J101" s="111" t="s">
        <v>239</v>
      </c>
      <c r="K101" s="111" t="s">
        <v>239</v>
      </c>
      <c r="L101" s="111" t="s">
        <v>239</v>
      </c>
      <c r="M101" s="111" t="s">
        <v>239</v>
      </c>
      <c r="N101" s="111" t="s">
        <v>239</v>
      </c>
      <c r="O101" s="112" t="s">
        <v>239</v>
      </c>
      <c r="P101" s="67" t="s">
        <v>239</v>
      </c>
      <c r="Q101" s="67" t="s">
        <v>239</v>
      </c>
      <c r="R101" s="67" t="s">
        <v>239</v>
      </c>
      <c r="S101" s="67" t="s">
        <v>239</v>
      </c>
      <c r="T101" s="67" t="s">
        <v>239</v>
      </c>
      <c r="U101" s="67" t="s">
        <v>239</v>
      </c>
      <c r="V101" s="67" t="s">
        <v>239</v>
      </c>
      <c r="W101" s="67" t="s">
        <v>239</v>
      </c>
      <c r="X101" s="67" t="s">
        <v>239</v>
      </c>
      <c r="Y101" s="67" t="s">
        <v>239</v>
      </c>
      <c r="Z101" s="67" t="s">
        <v>239</v>
      </c>
      <c r="AA101" s="67" t="s">
        <v>239</v>
      </c>
      <c r="AB101" s="79" t="s">
        <v>239</v>
      </c>
    </row>
    <row r="102" spans="1:28">
      <c r="A102" s="131" t="s">
        <v>295</v>
      </c>
      <c r="B102" s="15" t="s">
        <v>103</v>
      </c>
      <c r="C102" s="84">
        <f t="shared" ref="C102:C107" si="62">E102+O102-D102</f>
        <v>0</v>
      </c>
      <c r="D102" s="85"/>
      <c r="E102" s="97">
        <f t="shared" ref="E102:E107" si="63">G102+H102+I102+L102+N102+J102+K102+M102-F102</f>
        <v>0</v>
      </c>
      <c r="F102" s="85"/>
      <c r="G102" s="89"/>
      <c r="H102" s="89"/>
      <c r="I102" s="89"/>
      <c r="J102" s="89"/>
      <c r="K102" s="89"/>
      <c r="L102" s="89"/>
      <c r="M102" s="89"/>
      <c r="N102" s="89"/>
      <c r="O102" s="90"/>
      <c r="P102" s="84">
        <f t="shared" ref="P102:P107" si="64">R102+AB102-Q102</f>
        <v>0</v>
      </c>
      <c r="Q102" s="85"/>
      <c r="R102" s="97">
        <f t="shared" ref="R102:R107" si="65">T102+U102+V102+Y102+AA102+W102+X102+Z102-S102</f>
        <v>0</v>
      </c>
      <c r="S102" s="85"/>
      <c r="T102" s="89"/>
      <c r="U102" s="89"/>
      <c r="V102" s="89"/>
      <c r="W102" s="89"/>
      <c r="X102" s="89"/>
      <c r="Y102" s="89"/>
      <c r="Z102" s="89"/>
      <c r="AA102" s="89"/>
      <c r="AB102" s="90"/>
    </row>
    <row r="103" spans="1:28">
      <c r="A103" s="131" t="s">
        <v>294</v>
      </c>
      <c r="B103" s="15" t="s">
        <v>104</v>
      </c>
      <c r="C103" s="84">
        <f t="shared" si="62"/>
        <v>0</v>
      </c>
      <c r="D103" s="85"/>
      <c r="E103" s="97">
        <f t="shared" si="63"/>
        <v>0</v>
      </c>
      <c r="F103" s="85"/>
      <c r="G103" s="89"/>
      <c r="H103" s="89"/>
      <c r="I103" s="89"/>
      <c r="J103" s="89"/>
      <c r="K103" s="89"/>
      <c r="L103" s="89"/>
      <c r="M103" s="89"/>
      <c r="N103" s="89"/>
      <c r="O103" s="90"/>
      <c r="P103" s="84">
        <f t="shared" si="64"/>
        <v>0</v>
      </c>
      <c r="Q103" s="85"/>
      <c r="R103" s="97">
        <f t="shared" si="65"/>
        <v>0</v>
      </c>
      <c r="S103" s="85"/>
      <c r="T103" s="89"/>
      <c r="U103" s="89"/>
      <c r="V103" s="89"/>
      <c r="W103" s="89"/>
      <c r="X103" s="89"/>
      <c r="Y103" s="89"/>
      <c r="Z103" s="89"/>
      <c r="AA103" s="89"/>
      <c r="AB103" s="90"/>
    </row>
    <row r="104" spans="1:28">
      <c r="A104" s="130" t="s">
        <v>293</v>
      </c>
      <c r="B104" s="15" t="s">
        <v>105</v>
      </c>
      <c r="C104" s="84">
        <f t="shared" si="62"/>
        <v>0</v>
      </c>
      <c r="D104" s="85"/>
      <c r="E104" s="97">
        <f t="shared" si="63"/>
        <v>0</v>
      </c>
      <c r="F104" s="85"/>
      <c r="G104" s="89"/>
      <c r="H104" s="89"/>
      <c r="I104" s="89"/>
      <c r="J104" s="89"/>
      <c r="K104" s="89"/>
      <c r="L104" s="89"/>
      <c r="M104" s="89"/>
      <c r="N104" s="89"/>
      <c r="O104" s="90"/>
      <c r="P104" s="84">
        <f t="shared" si="64"/>
        <v>0</v>
      </c>
      <c r="Q104" s="85"/>
      <c r="R104" s="97">
        <f t="shared" si="65"/>
        <v>0</v>
      </c>
      <c r="S104" s="85"/>
      <c r="T104" s="89"/>
      <c r="U104" s="89"/>
      <c r="V104" s="89"/>
      <c r="W104" s="89"/>
      <c r="X104" s="89"/>
      <c r="Y104" s="89"/>
      <c r="Z104" s="89"/>
      <c r="AA104" s="89"/>
      <c r="AB104" s="90"/>
    </row>
    <row r="105" spans="1:28">
      <c r="A105" s="129" t="s">
        <v>292</v>
      </c>
      <c r="B105" s="15" t="s">
        <v>264</v>
      </c>
      <c r="C105" s="84">
        <f t="shared" si="62"/>
        <v>0</v>
      </c>
      <c r="D105" s="122"/>
      <c r="E105" s="97">
        <f t="shared" si="63"/>
        <v>0</v>
      </c>
      <c r="F105" s="122"/>
      <c r="G105" s="89"/>
      <c r="H105" s="89"/>
      <c r="I105" s="89"/>
      <c r="J105" s="89"/>
      <c r="K105" s="89"/>
      <c r="L105" s="89"/>
      <c r="M105" s="89"/>
      <c r="N105" s="89"/>
      <c r="O105" s="90"/>
      <c r="P105" s="84">
        <f t="shared" si="64"/>
        <v>0</v>
      </c>
      <c r="Q105" s="122"/>
      <c r="R105" s="97">
        <f t="shared" si="65"/>
        <v>0</v>
      </c>
      <c r="S105" s="122"/>
      <c r="T105" s="89"/>
      <c r="U105" s="89"/>
      <c r="V105" s="89"/>
      <c r="W105" s="89"/>
      <c r="X105" s="89"/>
      <c r="Y105" s="89"/>
      <c r="Z105" s="89"/>
      <c r="AA105" s="89"/>
      <c r="AB105" s="90"/>
    </row>
    <row r="106" spans="1:28">
      <c r="A106" s="129" t="s">
        <v>291</v>
      </c>
      <c r="B106" s="15" t="s">
        <v>265</v>
      </c>
      <c r="C106" s="84">
        <f t="shared" si="62"/>
        <v>23255350.699999999</v>
      </c>
      <c r="D106" s="122"/>
      <c r="E106" s="97">
        <f t="shared" si="63"/>
        <v>23255350.699999999</v>
      </c>
      <c r="F106" s="122"/>
      <c r="G106" s="89"/>
      <c r="H106" s="89"/>
      <c r="I106" s="89"/>
      <c r="J106" s="89"/>
      <c r="K106" s="89"/>
      <c r="L106" s="89">
        <v>5836.86</v>
      </c>
      <c r="M106" s="89">
        <v>14734624.119999999</v>
      </c>
      <c r="N106" s="89">
        <v>8514889.7200000007</v>
      </c>
      <c r="O106" s="90"/>
      <c r="P106" s="84">
        <f t="shared" si="64"/>
        <v>27105373.75</v>
      </c>
      <c r="Q106" s="122"/>
      <c r="R106" s="97">
        <f t="shared" si="65"/>
        <v>27105373.75</v>
      </c>
      <c r="S106" s="122"/>
      <c r="T106" s="89"/>
      <c r="U106" s="89"/>
      <c r="V106" s="89"/>
      <c r="W106" s="89"/>
      <c r="X106" s="89"/>
      <c r="Y106" s="89">
        <v>11307379.98</v>
      </c>
      <c r="Z106" s="89">
        <v>7193707.3499999996</v>
      </c>
      <c r="AA106" s="89">
        <v>8604286.4199999999</v>
      </c>
      <c r="AB106" s="90"/>
    </row>
    <row r="107" spans="1:28">
      <c r="A107" s="129" t="s">
        <v>290</v>
      </c>
      <c r="B107" s="15" t="s">
        <v>266</v>
      </c>
      <c r="C107" s="84">
        <f t="shared" si="62"/>
        <v>0</v>
      </c>
      <c r="D107" s="122"/>
      <c r="E107" s="97">
        <f t="shared" si="63"/>
        <v>0</v>
      </c>
      <c r="F107" s="122"/>
      <c r="G107" s="89"/>
      <c r="H107" s="89"/>
      <c r="I107" s="89"/>
      <c r="J107" s="89"/>
      <c r="K107" s="89"/>
      <c r="L107" s="89"/>
      <c r="M107" s="89"/>
      <c r="N107" s="89"/>
      <c r="O107" s="90"/>
      <c r="P107" s="84">
        <f t="shared" si="64"/>
        <v>0</v>
      </c>
      <c r="Q107" s="122"/>
      <c r="R107" s="97">
        <f t="shared" si="65"/>
        <v>0</v>
      </c>
      <c r="S107" s="122"/>
      <c r="T107" s="89"/>
      <c r="U107" s="89"/>
      <c r="V107" s="89"/>
      <c r="W107" s="89"/>
      <c r="X107" s="89"/>
      <c r="Y107" s="89"/>
      <c r="Z107" s="89"/>
      <c r="AA107" s="89"/>
      <c r="AB107" s="90"/>
    </row>
    <row r="108" spans="1:28" s="16" customFormat="1">
      <c r="A108" s="128" t="s">
        <v>289</v>
      </c>
      <c r="B108" s="33" t="s">
        <v>106</v>
      </c>
      <c r="C108" s="97">
        <f t="shared" ref="C108:AB108" si="66">C87+C92+C93+C100+C105+C106+C107</f>
        <v>58156395.649999999</v>
      </c>
      <c r="D108" s="97">
        <f t="shared" si="66"/>
        <v>0</v>
      </c>
      <c r="E108" s="97">
        <f t="shared" si="66"/>
        <v>58156395.649999999</v>
      </c>
      <c r="F108" s="97">
        <f t="shared" si="66"/>
        <v>0</v>
      </c>
      <c r="G108" s="97">
        <f t="shared" si="66"/>
        <v>0</v>
      </c>
      <c r="H108" s="97">
        <f t="shared" si="66"/>
        <v>0</v>
      </c>
      <c r="I108" s="97">
        <f t="shared" si="66"/>
        <v>0</v>
      </c>
      <c r="J108" s="97">
        <f t="shared" si="66"/>
        <v>0</v>
      </c>
      <c r="K108" s="97">
        <f t="shared" si="66"/>
        <v>0</v>
      </c>
      <c r="L108" s="97">
        <f t="shared" si="66"/>
        <v>33035152.350000001</v>
      </c>
      <c r="M108" s="97">
        <f t="shared" si="66"/>
        <v>15863782.77</v>
      </c>
      <c r="N108" s="97">
        <f t="shared" si="66"/>
        <v>9257460.5299999993</v>
      </c>
      <c r="O108" s="105">
        <f t="shared" si="66"/>
        <v>0</v>
      </c>
      <c r="P108" s="97">
        <f t="shared" si="66"/>
        <v>65339498.420000002</v>
      </c>
      <c r="Q108" s="97">
        <f t="shared" si="66"/>
        <v>0</v>
      </c>
      <c r="R108" s="97">
        <f t="shared" si="66"/>
        <v>65339498.420000002</v>
      </c>
      <c r="S108" s="97">
        <f t="shared" si="66"/>
        <v>0</v>
      </c>
      <c r="T108" s="97">
        <f t="shared" si="66"/>
        <v>0</v>
      </c>
      <c r="U108" s="97">
        <f t="shared" si="66"/>
        <v>0</v>
      </c>
      <c r="V108" s="97">
        <f t="shared" si="66"/>
        <v>0</v>
      </c>
      <c r="W108" s="97">
        <f t="shared" si="66"/>
        <v>0</v>
      </c>
      <c r="X108" s="97">
        <f t="shared" si="66"/>
        <v>0</v>
      </c>
      <c r="Y108" s="97">
        <f t="shared" si="66"/>
        <v>49155898.079999998</v>
      </c>
      <c r="Z108" s="97">
        <f t="shared" si="66"/>
        <v>7193707.3499999996</v>
      </c>
      <c r="AA108" s="97">
        <f t="shared" si="66"/>
        <v>8989892.9900000002</v>
      </c>
      <c r="AB108" s="105">
        <f t="shared" si="66"/>
        <v>0</v>
      </c>
    </row>
    <row r="109" spans="1:28">
      <c r="A109" s="41" t="s">
        <v>288</v>
      </c>
      <c r="B109" s="53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10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10"/>
    </row>
    <row r="110" spans="1:28" s="16" customFormat="1" ht="22.5">
      <c r="A110" s="46" t="s">
        <v>287</v>
      </c>
      <c r="B110" s="19" t="s">
        <v>107</v>
      </c>
      <c r="C110" s="84">
        <f>C111+C116</f>
        <v>1357837146.48</v>
      </c>
      <c r="D110" s="85"/>
      <c r="E110" s="84">
        <f>E111+E116</f>
        <v>1357837146.48</v>
      </c>
      <c r="F110" s="85"/>
      <c r="G110" s="84">
        <f t="shared" ref="G110:P110" si="67">G111+G116</f>
        <v>0</v>
      </c>
      <c r="H110" s="84">
        <f t="shared" si="67"/>
        <v>0</v>
      </c>
      <c r="I110" s="84">
        <f t="shared" si="67"/>
        <v>0</v>
      </c>
      <c r="J110" s="84">
        <f t="shared" si="67"/>
        <v>0</v>
      </c>
      <c r="K110" s="84">
        <f t="shared" si="67"/>
        <v>0</v>
      </c>
      <c r="L110" s="84">
        <f t="shared" si="67"/>
        <v>1074034208.6099999</v>
      </c>
      <c r="M110" s="84">
        <f t="shared" si="67"/>
        <v>149693355.69</v>
      </c>
      <c r="N110" s="84">
        <f t="shared" si="67"/>
        <v>134109582.18000001</v>
      </c>
      <c r="O110" s="86">
        <f t="shared" si="67"/>
        <v>0</v>
      </c>
      <c r="P110" s="84">
        <f t="shared" si="67"/>
        <v>1581903957.01</v>
      </c>
      <c r="Q110" s="85"/>
      <c r="R110" s="84">
        <f>R111+R116</f>
        <v>1581903957.01</v>
      </c>
      <c r="S110" s="85"/>
      <c r="T110" s="84">
        <f t="shared" ref="T110:AB110" si="68">T111+T116</f>
        <v>0</v>
      </c>
      <c r="U110" s="84">
        <f t="shared" si="68"/>
        <v>0</v>
      </c>
      <c r="V110" s="84">
        <f t="shared" si="68"/>
        <v>0</v>
      </c>
      <c r="W110" s="84">
        <f t="shared" si="68"/>
        <v>0</v>
      </c>
      <c r="X110" s="84">
        <f t="shared" si="68"/>
        <v>0</v>
      </c>
      <c r="Y110" s="84">
        <f t="shared" si="68"/>
        <v>1098216306.04</v>
      </c>
      <c r="Z110" s="84">
        <f t="shared" si="68"/>
        <v>343509921.74000001</v>
      </c>
      <c r="AA110" s="84">
        <f t="shared" si="68"/>
        <v>140177729.22999999</v>
      </c>
      <c r="AB110" s="86">
        <f t="shared" si="68"/>
        <v>0</v>
      </c>
    </row>
    <row r="111" spans="1:28">
      <c r="A111" s="28">
        <v>40100000</v>
      </c>
      <c r="B111" s="15" t="s">
        <v>108</v>
      </c>
      <c r="C111" s="97">
        <f>SUM(C112:C115)</f>
        <v>1327917981.8499999</v>
      </c>
      <c r="D111" s="85"/>
      <c r="E111" s="97">
        <f>SUM(E112:E115)</f>
        <v>1327917981.8499999</v>
      </c>
      <c r="F111" s="85"/>
      <c r="G111" s="97">
        <f t="shared" ref="G111:P111" si="69">SUM(G112:G115)</f>
        <v>0</v>
      </c>
      <c r="H111" s="97">
        <f t="shared" si="69"/>
        <v>0</v>
      </c>
      <c r="I111" s="97">
        <f t="shared" si="69"/>
        <v>0</v>
      </c>
      <c r="J111" s="97">
        <f t="shared" si="69"/>
        <v>0</v>
      </c>
      <c r="K111" s="97">
        <f t="shared" si="69"/>
        <v>0</v>
      </c>
      <c r="L111" s="97">
        <f t="shared" si="69"/>
        <v>1069323143.98</v>
      </c>
      <c r="M111" s="97">
        <f t="shared" si="69"/>
        <v>132842306.47</v>
      </c>
      <c r="N111" s="97">
        <f t="shared" si="69"/>
        <v>125752531.40000001</v>
      </c>
      <c r="O111" s="105">
        <f t="shared" si="69"/>
        <v>0</v>
      </c>
      <c r="P111" s="97">
        <f t="shared" si="69"/>
        <v>1536336102.9200001</v>
      </c>
      <c r="Q111" s="85"/>
      <c r="R111" s="97">
        <f>SUM(R112:R115)</f>
        <v>1536336102.9200001</v>
      </c>
      <c r="S111" s="85"/>
      <c r="T111" s="97">
        <f t="shared" ref="T111:AB111" si="70">SUM(T112:T115)</f>
        <v>0</v>
      </c>
      <c r="U111" s="97">
        <f t="shared" si="70"/>
        <v>0</v>
      </c>
      <c r="V111" s="97">
        <f t="shared" si="70"/>
        <v>0</v>
      </c>
      <c r="W111" s="97">
        <f t="shared" si="70"/>
        <v>0</v>
      </c>
      <c r="X111" s="97">
        <f t="shared" si="70"/>
        <v>0</v>
      </c>
      <c r="Y111" s="97">
        <f t="shared" si="70"/>
        <v>1078249870.3299999</v>
      </c>
      <c r="Z111" s="97">
        <f t="shared" si="70"/>
        <v>328609299.81</v>
      </c>
      <c r="AA111" s="97">
        <f t="shared" si="70"/>
        <v>129476932.78</v>
      </c>
      <c r="AB111" s="105">
        <f t="shared" si="70"/>
        <v>0</v>
      </c>
    </row>
    <row r="112" spans="1:28">
      <c r="A112" s="127">
        <v>40130000</v>
      </c>
      <c r="B112" s="15" t="s">
        <v>232</v>
      </c>
      <c r="C112" s="84">
        <f>E112+O112-D112</f>
        <v>1330555521.6700001</v>
      </c>
      <c r="D112" s="85"/>
      <c r="E112" s="97">
        <f>G112+H112+I112+L112+N112+J112+K112+M112-F112</f>
        <v>1330555521.6700001</v>
      </c>
      <c r="F112" s="85"/>
      <c r="G112" s="89"/>
      <c r="H112" s="89"/>
      <c r="I112" s="89"/>
      <c r="J112" s="89"/>
      <c r="K112" s="89"/>
      <c r="L112" s="89">
        <v>1070244415.79</v>
      </c>
      <c r="M112" s="89">
        <v>134558574.47999999</v>
      </c>
      <c r="N112" s="89">
        <v>125752531.40000001</v>
      </c>
      <c r="O112" s="90"/>
      <c r="P112" s="84">
        <f>R112+AB112-Q112</f>
        <v>1540410278.47</v>
      </c>
      <c r="Q112" s="85"/>
      <c r="R112" s="97">
        <f>T112+U112+V112+Y112+AA112+W112+X112+Z112-S112</f>
        <v>1540410278.47</v>
      </c>
      <c r="S112" s="85"/>
      <c r="T112" s="89"/>
      <c r="U112" s="89"/>
      <c r="V112" s="89"/>
      <c r="W112" s="89"/>
      <c r="X112" s="89"/>
      <c r="Y112" s="89">
        <v>1079538930.9300001</v>
      </c>
      <c r="Z112" s="89">
        <v>331388702.16000003</v>
      </c>
      <c r="AA112" s="89">
        <v>129482645.38</v>
      </c>
      <c r="AB112" s="90"/>
    </row>
    <row r="113" spans="1:28">
      <c r="A113" s="127">
        <v>40140000</v>
      </c>
      <c r="B113" s="15" t="s">
        <v>233</v>
      </c>
      <c r="C113" s="84">
        <f>E113+O113-D113</f>
        <v>0</v>
      </c>
      <c r="D113" s="85"/>
      <c r="E113" s="97">
        <f>G113+H113+I113+L113+N113+J113+K113+M113-F113</f>
        <v>0</v>
      </c>
      <c r="F113" s="85"/>
      <c r="G113" s="89"/>
      <c r="H113" s="89"/>
      <c r="I113" s="89"/>
      <c r="J113" s="89"/>
      <c r="K113" s="89"/>
      <c r="L113" s="89"/>
      <c r="M113" s="89"/>
      <c r="N113" s="89"/>
      <c r="O113" s="90"/>
      <c r="P113" s="84">
        <f>R113+AB113-Q113</f>
        <v>0</v>
      </c>
      <c r="Q113" s="85"/>
      <c r="R113" s="97">
        <f>T113+U113+V113+Y113+AA113+W113+X113+Z113-S113</f>
        <v>0</v>
      </c>
      <c r="S113" s="85"/>
      <c r="T113" s="89"/>
      <c r="U113" s="89"/>
      <c r="V113" s="89"/>
      <c r="W113" s="89"/>
      <c r="X113" s="89"/>
      <c r="Y113" s="89"/>
      <c r="Z113" s="89"/>
      <c r="AA113" s="89"/>
      <c r="AB113" s="90"/>
    </row>
    <row r="114" spans="1:28">
      <c r="A114" s="127">
        <v>40150000</v>
      </c>
      <c r="B114" s="15" t="s">
        <v>234</v>
      </c>
      <c r="C114" s="84">
        <f>E114+O114-D114</f>
        <v>-2990608.22</v>
      </c>
      <c r="D114" s="85"/>
      <c r="E114" s="97">
        <f>G114+H114+I114+L114+N114+J114+K114+M114-F114</f>
        <v>-2990608.22</v>
      </c>
      <c r="F114" s="85"/>
      <c r="G114" s="89"/>
      <c r="H114" s="89"/>
      <c r="I114" s="89"/>
      <c r="J114" s="89"/>
      <c r="K114" s="89"/>
      <c r="L114" s="89">
        <v>-1274340.21</v>
      </c>
      <c r="M114" s="89">
        <v>-1716268.01</v>
      </c>
      <c r="N114" s="89"/>
      <c r="O114" s="90"/>
      <c r="P114" s="84">
        <f>R114+AB114-Q114</f>
        <v>-5157786.7699999996</v>
      </c>
      <c r="Q114" s="85"/>
      <c r="R114" s="97">
        <f>T114+U114+V114+Y114+AA114+W114+X114+Z114-S114</f>
        <v>-5157786.7699999996</v>
      </c>
      <c r="S114" s="85"/>
      <c r="T114" s="89"/>
      <c r="U114" s="89"/>
      <c r="V114" s="89"/>
      <c r="W114" s="89"/>
      <c r="X114" s="89"/>
      <c r="Y114" s="89">
        <v>-2372671.8199999998</v>
      </c>
      <c r="Z114" s="89">
        <v>-2779402.35</v>
      </c>
      <c r="AA114" s="89">
        <v>-5712.6</v>
      </c>
      <c r="AB114" s="90"/>
    </row>
    <row r="115" spans="1:28">
      <c r="A115" s="127">
        <v>40160000</v>
      </c>
      <c r="B115" s="15" t="s">
        <v>249</v>
      </c>
      <c r="C115" s="84">
        <f>E115+O115-D115</f>
        <v>353068.4</v>
      </c>
      <c r="D115" s="85"/>
      <c r="E115" s="97">
        <f>G115+H115+I115+L115+N115+J115+K115+M115-F115</f>
        <v>353068.4</v>
      </c>
      <c r="F115" s="85"/>
      <c r="G115" s="89"/>
      <c r="H115" s="89"/>
      <c r="I115" s="89"/>
      <c r="J115" s="89"/>
      <c r="K115" s="89"/>
      <c r="L115" s="89">
        <v>353068.4</v>
      </c>
      <c r="M115" s="89"/>
      <c r="N115" s="89"/>
      <c r="O115" s="90"/>
      <c r="P115" s="84">
        <f>R115+AB115-Q115</f>
        <v>1083611.22</v>
      </c>
      <c r="Q115" s="85"/>
      <c r="R115" s="97">
        <f>T115+U115+V115+Y115+AA115+W115+X115+Z115-S115</f>
        <v>1083611.22</v>
      </c>
      <c r="S115" s="85"/>
      <c r="T115" s="89"/>
      <c r="U115" s="89"/>
      <c r="V115" s="89"/>
      <c r="W115" s="89"/>
      <c r="X115" s="89"/>
      <c r="Y115" s="89">
        <v>1083611.22</v>
      </c>
      <c r="Z115" s="89"/>
      <c r="AA115" s="89"/>
      <c r="AB115" s="90"/>
    </row>
    <row r="116" spans="1:28">
      <c r="A116" s="28">
        <v>40200000</v>
      </c>
      <c r="B116" s="15" t="s">
        <v>109</v>
      </c>
      <c r="C116" s="84">
        <f>C117</f>
        <v>29919164.629999999</v>
      </c>
      <c r="D116" s="85"/>
      <c r="E116" s="97">
        <f>E117</f>
        <v>29919164.629999999</v>
      </c>
      <c r="F116" s="85"/>
      <c r="G116" s="97">
        <f t="shared" ref="G116:P116" si="71">G117</f>
        <v>0</v>
      </c>
      <c r="H116" s="97">
        <f t="shared" si="71"/>
        <v>0</v>
      </c>
      <c r="I116" s="97">
        <f t="shared" si="71"/>
        <v>0</v>
      </c>
      <c r="J116" s="97">
        <f t="shared" si="71"/>
        <v>0</v>
      </c>
      <c r="K116" s="97">
        <f t="shared" si="71"/>
        <v>0</v>
      </c>
      <c r="L116" s="97">
        <f t="shared" si="71"/>
        <v>4711064.63</v>
      </c>
      <c r="M116" s="97">
        <f t="shared" si="71"/>
        <v>16851049.219999999</v>
      </c>
      <c r="N116" s="97">
        <f t="shared" si="71"/>
        <v>8357050.7800000003</v>
      </c>
      <c r="O116" s="105">
        <f t="shared" si="71"/>
        <v>0</v>
      </c>
      <c r="P116" s="84">
        <f t="shared" si="71"/>
        <v>45567854.090000004</v>
      </c>
      <c r="Q116" s="85"/>
      <c r="R116" s="97">
        <f>R117</f>
        <v>45567854.090000004</v>
      </c>
      <c r="S116" s="85"/>
      <c r="T116" s="97">
        <f t="shared" ref="T116:AB116" si="72">T117</f>
        <v>0</v>
      </c>
      <c r="U116" s="97">
        <f t="shared" si="72"/>
        <v>0</v>
      </c>
      <c r="V116" s="97">
        <f t="shared" si="72"/>
        <v>0</v>
      </c>
      <c r="W116" s="97">
        <f t="shared" si="72"/>
        <v>0</v>
      </c>
      <c r="X116" s="97">
        <f t="shared" si="72"/>
        <v>0</v>
      </c>
      <c r="Y116" s="97">
        <f t="shared" si="72"/>
        <v>19966435.710000001</v>
      </c>
      <c r="Z116" s="97">
        <f t="shared" si="72"/>
        <v>14900621.93</v>
      </c>
      <c r="AA116" s="97">
        <f t="shared" si="72"/>
        <v>10700796.449999999</v>
      </c>
      <c r="AB116" s="105">
        <f t="shared" si="72"/>
        <v>0</v>
      </c>
    </row>
    <row r="117" spans="1:28">
      <c r="A117" s="126">
        <v>40230000</v>
      </c>
      <c r="B117" s="15" t="s">
        <v>110</v>
      </c>
      <c r="C117" s="84">
        <f>E117+O117-D117</f>
        <v>29919164.629999999</v>
      </c>
      <c r="D117" s="85"/>
      <c r="E117" s="97">
        <f>G117+H117+I117+L117+N117+J117+K117+M117-F117</f>
        <v>29919164.629999999</v>
      </c>
      <c r="F117" s="85"/>
      <c r="G117" s="89"/>
      <c r="H117" s="89"/>
      <c r="I117" s="89"/>
      <c r="J117" s="89"/>
      <c r="K117" s="89"/>
      <c r="L117" s="89">
        <v>4711064.63</v>
      </c>
      <c r="M117" s="89">
        <v>16851049.219999999</v>
      </c>
      <c r="N117" s="89">
        <v>8357050.7800000003</v>
      </c>
      <c r="O117" s="90"/>
      <c r="P117" s="84">
        <f>R117+AB117-Q117</f>
        <v>45567854.090000004</v>
      </c>
      <c r="Q117" s="85"/>
      <c r="R117" s="97">
        <f>T117+U117+V117+Y117+AA117+W117+X117+Z117-S117</f>
        <v>45567854.090000004</v>
      </c>
      <c r="S117" s="85"/>
      <c r="T117" s="89"/>
      <c r="U117" s="89"/>
      <c r="V117" s="89"/>
      <c r="W117" s="89"/>
      <c r="X117" s="89"/>
      <c r="Y117" s="89">
        <v>19966435.710000001</v>
      </c>
      <c r="Z117" s="89">
        <v>14900621.93</v>
      </c>
      <c r="AA117" s="89">
        <v>10700796.449999999</v>
      </c>
      <c r="AB117" s="88"/>
    </row>
    <row r="118" spans="1:28" ht="13.5" thickBot="1">
      <c r="A118" s="30" t="s">
        <v>286</v>
      </c>
      <c r="B118" s="31" t="s">
        <v>111</v>
      </c>
      <c r="C118" s="107">
        <f t="shared" ref="C118:AB118" si="73">C108+C110</f>
        <v>1415993542.1300001</v>
      </c>
      <c r="D118" s="107">
        <f t="shared" si="73"/>
        <v>0</v>
      </c>
      <c r="E118" s="107">
        <f t="shared" si="73"/>
        <v>1415993542.1300001</v>
      </c>
      <c r="F118" s="107">
        <f t="shared" si="73"/>
        <v>0</v>
      </c>
      <c r="G118" s="107">
        <f t="shared" si="73"/>
        <v>0</v>
      </c>
      <c r="H118" s="107">
        <f t="shared" si="73"/>
        <v>0</v>
      </c>
      <c r="I118" s="107">
        <f t="shared" si="73"/>
        <v>0</v>
      </c>
      <c r="J118" s="107">
        <f t="shared" si="73"/>
        <v>0</v>
      </c>
      <c r="K118" s="107">
        <f t="shared" si="73"/>
        <v>0</v>
      </c>
      <c r="L118" s="107">
        <f t="shared" si="73"/>
        <v>1107069360.96</v>
      </c>
      <c r="M118" s="107">
        <f t="shared" si="73"/>
        <v>165557138.46000001</v>
      </c>
      <c r="N118" s="107">
        <f t="shared" si="73"/>
        <v>143367042.71000001</v>
      </c>
      <c r="O118" s="108">
        <f t="shared" si="73"/>
        <v>0</v>
      </c>
      <c r="P118" s="107">
        <f t="shared" si="73"/>
        <v>1647243455.4300001</v>
      </c>
      <c r="Q118" s="107">
        <f t="shared" si="73"/>
        <v>0</v>
      </c>
      <c r="R118" s="107">
        <f t="shared" si="73"/>
        <v>1647243455.4300001</v>
      </c>
      <c r="S118" s="107">
        <f t="shared" si="73"/>
        <v>0</v>
      </c>
      <c r="T118" s="107">
        <f t="shared" si="73"/>
        <v>0</v>
      </c>
      <c r="U118" s="107">
        <f t="shared" si="73"/>
        <v>0</v>
      </c>
      <c r="V118" s="107">
        <f t="shared" si="73"/>
        <v>0</v>
      </c>
      <c r="W118" s="107">
        <f t="shared" si="73"/>
        <v>0</v>
      </c>
      <c r="X118" s="107">
        <f t="shared" si="73"/>
        <v>0</v>
      </c>
      <c r="Y118" s="107">
        <f t="shared" si="73"/>
        <v>1147372204.1199999</v>
      </c>
      <c r="Z118" s="107">
        <f t="shared" si="73"/>
        <v>350703629.08999997</v>
      </c>
      <c r="AA118" s="107">
        <f t="shared" si="73"/>
        <v>149167622.22</v>
      </c>
      <c r="AB118" s="108">
        <f t="shared" si="73"/>
        <v>0</v>
      </c>
    </row>
    <row r="119" spans="1:28">
      <c r="A119" s="1" t="s">
        <v>42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</sheetData>
  <mergeCells count="4">
    <mergeCell ref="C1:O1"/>
    <mergeCell ref="A1:A2"/>
    <mergeCell ref="B1:B2"/>
    <mergeCell ref="P1:AB1"/>
  </mergeCells>
  <pageMargins left="0.35433070866141736" right="0.35433070866141736" top="0.39370078740157483" bottom="0.39370078740157483" header="0.51181102362204722" footer="0.51181102362204722"/>
  <pageSetup paperSize="9" scale="55" fitToWidth="2" fitToHeight="4" pageOrder="overThenDown" orientation="landscape" blackAndWhite="1" horizontalDpi="300" verticalDpi="300" r:id="rId1"/>
  <headerFooter alignWithMargins="0"/>
  <colBreaks count="1" manualBreakCount="1">
    <brk id="2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sqref="A1:M1"/>
    </sheetView>
  </sheetViews>
  <sheetFormatPr defaultRowHeight="11.25"/>
  <cols>
    <col min="1" max="1" width="2.85546875" style="153" customWidth="1"/>
    <col min="2" max="2" width="43" style="153" customWidth="1"/>
    <col min="3" max="3" width="5.28515625" style="153" customWidth="1"/>
    <col min="4" max="13" width="17.28515625" style="153" customWidth="1"/>
    <col min="14" max="16384" width="9.140625" style="153"/>
  </cols>
  <sheetData>
    <row r="1" spans="1:13">
      <c r="A1" s="202" t="s">
        <v>440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7" t="s">
        <v>439</v>
      </c>
    </row>
    <row r="3" spans="1:13">
      <c r="A3" s="199" t="s">
        <v>438</v>
      </c>
      <c r="B3" s="205" t="s">
        <v>437</v>
      </c>
      <c r="C3" s="205" t="s">
        <v>436</v>
      </c>
      <c r="D3" s="207" t="s">
        <v>435</v>
      </c>
      <c r="E3" s="208"/>
      <c r="F3" s="208"/>
      <c r="G3" s="208"/>
      <c r="H3" s="208"/>
      <c r="I3" s="208"/>
      <c r="J3" s="208"/>
      <c r="K3" s="208"/>
      <c r="L3" s="209"/>
      <c r="M3" s="203" t="s">
        <v>434</v>
      </c>
    </row>
    <row r="4" spans="1:13" ht="48.75">
      <c r="A4" s="200"/>
      <c r="B4" s="206"/>
      <c r="C4" s="206"/>
      <c r="D4" s="185" t="s">
        <v>2</v>
      </c>
      <c r="E4" s="186" t="s">
        <v>268</v>
      </c>
      <c r="F4" s="186" t="s">
        <v>3</v>
      </c>
      <c r="G4" s="186" t="s">
        <v>273</v>
      </c>
      <c r="H4" s="186" t="s">
        <v>272</v>
      </c>
      <c r="I4" s="186" t="s">
        <v>4</v>
      </c>
      <c r="J4" s="186" t="s">
        <v>270</v>
      </c>
      <c r="K4" s="186" t="s">
        <v>271</v>
      </c>
      <c r="L4" s="185" t="s">
        <v>5</v>
      </c>
      <c r="M4" s="204"/>
    </row>
    <row r="5" spans="1:13" ht="12" thickBot="1">
      <c r="A5" s="200"/>
      <c r="B5" s="184">
        <v>1</v>
      </c>
      <c r="C5" s="183">
        <v>2</v>
      </c>
      <c r="D5" s="183" t="s">
        <v>282</v>
      </c>
      <c r="E5" s="183">
        <v>4</v>
      </c>
      <c r="F5" s="183">
        <v>5</v>
      </c>
      <c r="G5" s="183" t="s">
        <v>433</v>
      </c>
      <c r="H5" s="183" t="s">
        <v>432</v>
      </c>
      <c r="I5" s="183" t="s">
        <v>431</v>
      </c>
      <c r="J5" s="183" t="s">
        <v>430</v>
      </c>
      <c r="K5" s="183" t="s">
        <v>429</v>
      </c>
      <c r="L5" s="183" t="s">
        <v>428</v>
      </c>
      <c r="M5" s="182" t="s">
        <v>427</v>
      </c>
    </row>
    <row r="6" spans="1:13">
      <c r="A6" s="200"/>
      <c r="B6" s="181" t="s">
        <v>426</v>
      </c>
      <c r="C6" s="180" t="s">
        <v>111</v>
      </c>
      <c r="D6" s="179">
        <f t="shared" ref="D6:L6" si="0">D7+D10+D13+D16+D19+D22+D25+D28+D31</f>
        <v>0</v>
      </c>
      <c r="E6" s="179">
        <f t="shared" si="0"/>
        <v>0</v>
      </c>
      <c r="F6" s="179">
        <f t="shared" si="0"/>
        <v>0</v>
      </c>
      <c r="G6" s="179">
        <f t="shared" si="0"/>
        <v>0</v>
      </c>
      <c r="H6" s="179">
        <f t="shared" si="0"/>
        <v>0</v>
      </c>
      <c r="I6" s="179">
        <f t="shared" si="0"/>
        <v>0</v>
      </c>
      <c r="J6" s="179">
        <f t="shared" si="0"/>
        <v>0</v>
      </c>
      <c r="K6" s="179">
        <f t="shared" si="0"/>
        <v>0</v>
      </c>
      <c r="L6" s="179">
        <f t="shared" si="0"/>
        <v>0</v>
      </c>
      <c r="M6" s="178">
        <f t="shared" ref="M6:M32" si="1">SUM(D6:L6)</f>
        <v>0</v>
      </c>
    </row>
    <row r="7" spans="1:13">
      <c r="A7" s="200"/>
      <c r="B7" s="177" t="s">
        <v>425</v>
      </c>
      <c r="C7" s="166" t="s">
        <v>424</v>
      </c>
      <c r="D7" s="168"/>
      <c r="E7" s="165">
        <f t="shared" ref="E7:L7" si="2">SUM(E8:E9)</f>
        <v>0</v>
      </c>
      <c r="F7" s="165">
        <f t="shared" si="2"/>
        <v>0</v>
      </c>
      <c r="G7" s="165">
        <f t="shared" si="2"/>
        <v>0</v>
      </c>
      <c r="H7" s="165">
        <f t="shared" si="2"/>
        <v>0</v>
      </c>
      <c r="I7" s="165">
        <f t="shared" si="2"/>
        <v>0</v>
      </c>
      <c r="J7" s="165">
        <f t="shared" si="2"/>
        <v>0</v>
      </c>
      <c r="K7" s="165">
        <f t="shared" si="2"/>
        <v>0</v>
      </c>
      <c r="L7" s="165">
        <f t="shared" si="2"/>
        <v>0</v>
      </c>
      <c r="M7" s="163">
        <f t="shared" si="1"/>
        <v>0</v>
      </c>
    </row>
    <row r="8" spans="1:13" ht="19.5">
      <c r="A8" s="200"/>
      <c r="B8" s="162" t="s">
        <v>398</v>
      </c>
      <c r="C8" s="174" t="s">
        <v>423</v>
      </c>
      <c r="D8" s="168"/>
      <c r="E8" s="173"/>
      <c r="F8" s="173"/>
      <c r="G8" s="173"/>
      <c r="H8" s="173"/>
      <c r="I8" s="173"/>
      <c r="J8" s="173"/>
      <c r="K8" s="173"/>
      <c r="L8" s="173"/>
      <c r="M8" s="158">
        <f t="shared" si="1"/>
        <v>0</v>
      </c>
    </row>
    <row r="9" spans="1:13" ht="29.25">
      <c r="A9" s="200"/>
      <c r="B9" s="171" t="s">
        <v>397</v>
      </c>
      <c r="C9" s="170" t="s">
        <v>422</v>
      </c>
      <c r="D9" s="168"/>
      <c r="E9" s="169"/>
      <c r="F9" s="169"/>
      <c r="G9" s="169"/>
      <c r="H9" s="169"/>
      <c r="I9" s="169"/>
      <c r="J9" s="169"/>
      <c r="K9" s="169"/>
      <c r="L9" s="168"/>
      <c r="M9" s="158">
        <f t="shared" si="1"/>
        <v>0</v>
      </c>
    </row>
    <row r="10" spans="1:13" ht="18">
      <c r="A10" s="200"/>
      <c r="B10" s="172" t="s">
        <v>421</v>
      </c>
      <c r="C10" s="176" t="s">
        <v>420</v>
      </c>
      <c r="D10" s="165">
        <f t="shared" ref="D10:L10" si="3">SUM(D11:D12)</f>
        <v>0</v>
      </c>
      <c r="E10" s="165">
        <f t="shared" si="3"/>
        <v>0</v>
      </c>
      <c r="F10" s="165">
        <f t="shared" si="3"/>
        <v>0</v>
      </c>
      <c r="G10" s="165">
        <f t="shared" si="3"/>
        <v>0</v>
      </c>
      <c r="H10" s="165">
        <f t="shared" si="3"/>
        <v>0</v>
      </c>
      <c r="I10" s="165">
        <f t="shared" si="3"/>
        <v>0</v>
      </c>
      <c r="J10" s="165">
        <f t="shared" si="3"/>
        <v>0</v>
      </c>
      <c r="K10" s="165">
        <f t="shared" si="3"/>
        <v>0</v>
      </c>
      <c r="L10" s="165">
        <f t="shared" si="3"/>
        <v>0</v>
      </c>
      <c r="M10" s="163">
        <f t="shared" si="1"/>
        <v>0</v>
      </c>
    </row>
    <row r="11" spans="1:13" ht="19.5">
      <c r="A11" s="200"/>
      <c r="B11" s="162" t="s">
        <v>398</v>
      </c>
      <c r="C11" s="161" t="s">
        <v>419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58">
        <f t="shared" si="1"/>
        <v>0</v>
      </c>
    </row>
    <row r="12" spans="1:13" ht="29.25">
      <c r="A12" s="200"/>
      <c r="B12" s="171" t="s">
        <v>397</v>
      </c>
      <c r="C12" s="170" t="s">
        <v>418</v>
      </c>
      <c r="D12" s="169"/>
      <c r="E12" s="169"/>
      <c r="F12" s="169"/>
      <c r="G12" s="169"/>
      <c r="H12" s="169"/>
      <c r="I12" s="169"/>
      <c r="J12" s="169"/>
      <c r="K12" s="169"/>
      <c r="L12" s="168"/>
      <c r="M12" s="158">
        <f t="shared" si="1"/>
        <v>0</v>
      </c>
    </row>
    <row r="13" spans="1:13">
      <c r="A13" s="200"/>
      <c r="B13" s="172" t="s">
        <v>417</v>
      </c>
      <c r="C13" s="166" t="s">
        <v>416</v>
      </c>
      <c r="D13" s="165">
        <f t="shared" ref="D13:L13" si="4">SUM(D14:D15)</f>
        <v>0</v>
      </c>
      <c r="E13" s="165">
        <f t="shared" si="4"/>
        <v>0</v>
      </c>
      <c r="F13" s="165">
        <f t="shared" si="4"/>
        <v>0</v>
      </c>
      <c r="G13" s="165">
        <f t="shared" si="4"/>
        <v>0</v>
      </c>
      <c r="H13" s="165">
        <f t="shared" si="4"/>
        <v>0</v>
      </c>
      <c r="I13" s="165">
        <f t="shared" si="4"/>
        <v>0</v>
      </c>
      <c r="J13" s="165">
        <f t="shared" si="4"/>
        <v>0</v>
      </c>
      <c r="K13" s="165">
        <f t="shared" si="4"/>
        <v>0</v>
      </c>
      <c r="L13" s="165">
        <f t="shared" si="4"/>
        <v>0</v>
      </c>
      <c r="M13" s="163">
        <f t="shared" si="1"/>
        <v>0</v>
      </c>
    </row>
    <row r="14" spans="1:13" ht="19.5">
      <c r="A14" s="200"/>
      <c r="B14" s="162" t="s">
        <v>398</v>
      </c>
      <c r="C14" s="161" t="s">
        <v>415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58">
        <f t="shared" si="1"/>
        <v>0</v>
      </c>
    </row>
    <row r="15" spans="1:13" ht="29.25">
      <c r="A15" s="200"/>
      <c r="B15" s="171" t="s">
        <v>397</v>
      </c>
      <c r="C15" s="170" t="s">
        <v>414</v>
      </c>
      <c r="D15" s="169"/>
      <c r="E15" s="169"/>
      <c r="F15" s="169"/>
      <c r="G15" s="169"/>
      <c r="H15" s="169"/>
      <c r="I15" s="169"/>
      <c r="J15" s="169"/>
      <c r="K15" s="169"/>
      <c r="L15" s="168"/>
      <c r="M15" s="158">
        <f t="shared" si="1"/>
        <v>0</v>
      </c>
    </row>
    <row r="16" spans="1:13" ht="18">
      <c r="A16" s="200"/>
      <c r="B16" s="172" t="s">
        <v>413</v>
      </c>
      <c r="C16" s="166" t="s">
        <v>412</v>
      </c>
      <c r="D16" s="165">
        <f t="shared" ref="D16:L16" si="5">SUM(D17:D18)</f>
        <v>0</v>
      </c>
      <c r="E16" s="165">
        <f t="shared" si="5"/>
        <v>0</v>
      </c>
      <c r="F16" s="165">
        <f t="shared" si="5"/>
        <v>0</v>
      </c>
      <c r="G16" s="165">
        <f t="shared" si="5"/>
        <v>0</v>
      </c>
      <c r="H16" s="165">
        <f t="shared" si="5"/>
        <v>0</v>
      </c>
      <c r="I16" s="165">
        <f t="shared" si="5"/>
        <v>0</v>
      </c>
      <c r="J16" s="165">
        <f t="shared" si="5"/>
        <v>0</v>
      </c>
      <c r="K16" s="165">
        <f t="shared" si="5"/>
        <v>0</v>
      </c>
      <c r="L16" s="165">
        <f t="shared" si="5"/>
        <v>0</v>
      </c>
      <c r="M16" s="163">
        <f t="shared" si="1"/>
        <v>0</v>
      </c>
    </row>
    <row r="17" spans="1:13" ht="19.5">
      <c r="A17" s="200"/>
      <c r="B17" s="162" t="s">
        <v>398</v>
      </c>
      <c r="C17" s="161" t="s">
        <v>411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58">
        <f t="shared" si="1"/>
        <v>0</v>
      </c>
    </row>
    <row r="18" spans="1:13" ht="29.25">
      <c r="A18" s="200"/>
      <c r="B18" s="171" t="s">
        <v>397</v>
      </c>
      <c r="C18" s="170" t="s">
        <v>410</v>
      </c>
      <c r="D18" s="169"/>
      <c r="E18" s="169"/>
      <c r="F18" s="169"/>
      <c r="G18" s="169"/>
      <c r="H18" s="169"/>
      <c r="I18" s="169"/>
      <c r="J18" s="169"/>
      <c r="K18" s="169"/>
      <c r="L18" s="168"/>
      <c r="M18" s="158">
        <f t="shared" si="1"/>
        <v>0</v>
      </c>
    </row>
    <row r="19" spans="1:13">
      <c r="A19" s="200"/>
      <c r="B19" s="172" t="s">
        <v>409</v>
      </c>
      <c r="C19" s="166" t="s">
        <v>408</v>
      </c>
      <c r="D19" s="165">
        <f t="shared" ref="D19:L19" si="6">SUM(D20:D21)</f>
        <v>0</v>
      </c>
      <c r="E19" s="165">
        <f t="shared" si="6"/>
        <v>0</v>
      </c>
      <c r="F19" s="165">
        <f t="shared" si="6"/>
        <v>0</v>
      </c>
      <c r="G19" s="165">
        <f t="shared" si="6"/>
        <v>0</v>
      </c>
      <c r="H19" s="165">
        <f t="shared" si="6"/>
        <v>0</v>
      </c>
      <c r="I19" s="165">
        <f t="shared" si="6"/>
        <v>0</v>
      </c>
      <c r="J19" s="165">
        <f t="shared" si="6"/>
        <v>0</v>
      </c>
      <c r="K19" s="165">
        <f t="shared" si="6"/>
        <v>0</v>
      </c>
      <c r="L19" s="165">
        <f t="shared" si="6"/>
        <v>0</v>
      </c>
      <c r="M19" s="163">
        <f t="shared" si="1"/>
        <v>0</v>
      </c>
    </row>
    <row r="20" spans="1:13" ht="19.5">
      <c r="A20" s="200"/>
      <c r="B20" s="162" t="s">
        <v>398</v>
      </c>
      <c r="C20" s="161" t="s">
        <v>407</v>
      </c>
      <c r="D20" s="160"/>
      <c r="E20" s="160"/>
      <c r="F20" s="160"/>
      <c r="G20" s="160"/>
      <c r="H20" s="160"/>
      <c r="I20" s="160"/>
      <c r="J20" s="160"/>
      <c r="K20" s="160"/>
      <c r="L20" s="160"/>
      <c r="M20" s="158">
        <f t="shared" si="1"/>
        <v>0</v>
      </c>
    </row>
    <row r="21" spans="1:13" ht="29.25">
      <c r="A21" s="200"/>
      <c r="B21" s="171" t="s">
        <v>397</v>
      </c>
      <c r="C21" s="170" t="s">
        <v>406</v>
      </c>
      <c r="D21" s="169"/>
      <c r="E21" s="169"/>
      <c r="F21" s="169"/>
      <c r="G21" s="169"/>
      <c r="H21" s="169"/>
      <c r="I21" s="169"/>
      <c r="J21" s="169"/>
      <c r="K21" s="169"/>
      <c r="L21" s="168"/>
      <c r="M21" s="158">
        <f t="shared" si="1"/>
        <v>0</v>
      </c>
    </row>
    <row r="22" spans="1:13">
      <c r="A22" s="200"/>
      <c r="B22" s="172" t="s">
        <v>405</v>
      </c>
      <c r="C22" s="175" t="s">
        <v>404</v>
      </c>
      <c r="D22" s="165">
        <f t="shared" ref="D22:L22" si="7">SUM(D23:D24)</f>
        <v>0</v>
      </c>
      <c r="E22" s="165">
        <f t="shared" si="7"/>
        <v>0</v>
      </c>
      <c r="F22" s="165">
        <f t="shared" si="7"/>
        <v>0</v>
      </c>
      <c r="G22" s="165">
        <f t="shared" si="7"/>
        <v>0</v>
      </c>
      <c r="H22" s="165">
        <f t="shared" si="7"/>
        <v>0</v>
      </c>
      <c r="I22" s="165">
        <f t="shared" si="7"/>
        <v>0</v>
      </c>
      <c r="J22" s="165">
        <f t="shared" si="7"/>
        <v>0</v>
      </c>
      <c r="K22" s="165">
        <f t="shared" si="7"/>
        <v>0</v>
      </c>
      <c r="L22" s="165">
        <f t="shared" si="7"/>
        <v>0</v>
      </c>
      <c r="M22" s="163">
        <f t="shared" si="1"/>
        <v>0</v>
      </c>
    </row>
    <row r="23" spans="1:13" ht="19.5">
      <c r="A23" s="200"/>
      <c r="B23" s="162" t="s">
        <v>398</v>
      </c>
      <c r="C23" s="174" t="s">
        <v>403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58">
        <f t="shared" si="1"/>
        <v>0</v>
      </c>
    </row>
    <row r="24" spans="1:13" ht="29.25">
      <c r="A24" s="200"/>
      <c r="B24" s="171" t="s">
        <v>397</v>
      </c>
      <c r="C24" s="170" t="s">
        <v>402</v>
      </c>
      <c r="D24" s="169"/>
      <c r="E24" s="169"/>
      <c r="F24" s="169"/>
      <c r="G24" s="169"/>
      <c r="H24" s="169"/>
      <c r="I24" s="169"/>
      <c r="J24" s="169"/>
      <c r="K24" s="169"/>
      <c r="L24" s="168"/>
      <c r="M24" s="158">
        <f t="shared" si="1"/>
        <v>0</v>
      </c>
    </row>
    <row r="25" spans="1:13">
      <c r="A25" s="200"/>
      <c r="B25" s="172" t="s">
        <v>401</v>
      </c>
      <c r="C25" s="166" t="s">
        <v>444</v>
      </c>
      <c r="D25" s="165">
        <f t="shared" ref="D25:L25" si="8">SUM(D26:D27)</f>
        <v>0</v>
      </c>
      <c r="E25" s="165">
        <f t="shared" si="8"/>
        <v>0</v>
      </c>
      <c r="F25" s="165">
        <f t="shared" si="8"/>
        <v>0</v>
      </c>
      <c r="G25" s="165">
        <f t="shared" si="8"/>
        <v>0</v>
      </c>
      <c r="H25" s="165">
        <f t="shared" si="8"/>
        <v>0</v>
      </c>
      <c r="I25" s="165">
        <f t="shared" si="8"/>
        <v>0</v>
      </c>
      <c r="J25" s="165">
        <f t="shared" si="8"/>
        <v>0</v>
      </c>
      <c r="K25" s="165">
        <f t="shared" si="8"/>
        <v>0</v>
      </c>
      <c r="L25" s="165">
        <f t="shared" si="8"/>
        <v>0</v>
      </c>
      <c r="M25" s="163">
        <f t="shared" si="1"/>
        <v>0</v>
      </c>
    </row>
    <row r="26" spans="1:13" ht="19.5">
      <c r="A26" s="200"/>
      <c r="B26" s="162" t="s">
        <v>398</v>
      </c>
      <c r="C26" s="161" t="s">
        <v>445</v>
      </c>
      <c r="D26" s="160"/>
      <c r="E26" s="160"/>
      <c r="F26" s="160"/>
      <c r="G26" s="160"/>
      <c r="H26" s="160"/>
      <c r="I26" s="160"/>
      <c r="J26" s="160"/>
      <c r="K26" s="160"/>
      <c r="L26" s="160"/>
      <c r="M26" s="158">
        <f t="shared" si="1"/>
        <v>0</v>
      </c>
    </row>
    <row r="27" spans="1:13" ht="29.25">
      <c r="A27" s="200"/>
      <c r="B27" s="171" t="s">
        <v>397</v>
      </c>
      <c r="C27" s="170" t="s">
        <v>446</v>
      </c>
      <c r="D27" s="169"/>
      <c r="E27" s="169"/>
      <c r="F27" s="169"/>
      <c r="G27" s="169"/>
      <c r="H27" s="169"/>
      <c r="I27" s="169"/>
      <c r="J27" s="169"/>
      <c r="K27" s="169"/>
      <c r="L27" s="168"/>
      <c r="M27" s="158">
        <f t="shared" si="1"/>
        <v>0</v>
      </c>
    </row>
    <row r="28" spans="1:13">
      <c r="A28" s="200"/>
      <c r="B28" s="172" t="s">
        <v>400</v>
      </c>
      <c r="C28" s="166" t="s">
        <v>447</v>
      </c>
      <c r="D28" s="165">
        <f t="shared" ref="D28:L28" si="9">SUM(D29:D30)</f>
        <v>0</v>
      </c>
      <c r="E28" s="165">
        <f t="shared" si="9"/>
        <v>0</v>
      </c>
      <c r="F28" s="165">
        <f t="shared" si="9"/>
        <v>0</v>
      </c>
      <c r="G28" s="165">
        <f t="shared" si="9"/>
        <v>0</v>
      </c>
      <c r="H28" s="165">
        <f t="shared" si="9"/>
        <v>0</v>
      </c>
      <c r="I28" s="165">
        <f t="shared" si="9"/>
        <v>0</v>
      </c>
      <c r="J28" s="165">
        <f t="shared" si="9"/>
        <v>0</v>
      </c>
      <c r="K28" s="165">
        <f t="shared" si="9"/>
        <v>0</v>
      </c>
      <c r="L28" s="165">
        <f t="shared" si="9"/>
        <v>0</v>
      </c>
      <c r="M28" s="163">
        <f t="shared" si="1"/>
        <v>0</v>
      </c>
    </row>
    <row r="29" spans="1:13" ht="19.5">
      <c r="A29" s="200"/>
      <c r="B29" s="162" t="s">
        <v>398</v>
      </c>
      <c r="C29" s="161" t="s">
        <v>448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58">
        <f t="shared" si="1"/>
        <v>0</v>
      </c>
    </row>
    <row r="30" spans="1:13" ht="29.25">
      <c r="A30" s="200"/>
      <c r="B30" s="171" t="s">
        <v>397</v>
      </c>
      <c r="C30" s="170" t="s">
        <v>449</v>
      </c>
      <c r="D30" s="169"/>
      <c r="E30" s="169"/>
      <c r="F30" s="169"/>
      <c r="G30" s="169"/>
      <c r="H30" s="169"/>
      <c r="I30" s="169"/>
      <c r="J30" s="169"/>
      <c r="K30" s="169"/>
      <c r="L30" s="168"/>
      <c r="M30" s="158">
        <f t="shared" si="1"/>
        <v>0</v>
      </c>
    </row>
    <row r="31" spans="1:13" ht="18">
      <c r="A31" s="200"/>
      <c r="B31" s="167" t="s">
        <v>399</v>
      </c>
      <c r="C31" s="166" t="s">
        <v>441</v>
      </c>
      <c r="D31" s="165">
        <f t="shared" ref="D31:K31" si="10">SUM(D32:D33)</f>
        <v>0</v>
      </c>
      <c r="E31" s="165">
        <f t="shared" si="10"/>
        <v>0</v>
      </c>
      <c r="F31" s="165">
        <f t="shared" si="10"/>
        <v>0</v>
      </c>
      <c r="G31" s="165">
        <f t="shared" si="10"/>
        <v>0</v>
      </c>
      <c r="H31" s="165">
        <f t="shared" si="10"/>
        <v>0</v>
      </c>
      <c r="I31" s="165">
        <f t="shared" si="10"/>
        <v>0</v>
      </c>
      <c r="J31" s="165">
        <f t="shared" si="10"/>
        <v>0</v>
      </c>
      <c r="K31" s="165">
        <f t="shared" si="10"/>
        <v>0</v>
      </c>
      <c r="L31" s="164"/>
      <c r="M31" s="163">
        <f t="shared" si="1"/>
        <v>0</v>
      </c>
    </row>
    <row r="32" spans="1:13" ht="19.5">
      <c r="A32" s="200"/>
      <c r="B32" s="162" t="s">
        <v>398</v>
      </c>
      <c r="C32" s="161" t="s">
        <v>442</v>
      </c>
      <c r="D32" s="160"/>
      <c r="E32" s="160"/>
      <c r="F32" s="160"/>
      <c r="G32" s="160"/>
      <c r="H32" s="160"/>
      <c r="I32" s="160"/>
      <c r="J32" s="160"/>
      <c r="K32" s="160"/>
      <c r="L32" s="159"/>
      <c r="M32" s="158">
        <f t="shared" si="1"/>
        <v>0</v>
      </c>
    </row>
    <row r="33" spans="1:13" ht="30" thickBot="1">
      <c r="A33" s="201"/>
      <c r="B33" s="157" t="s">
        <v>397</v>
      </c>
      <c r="C33" s="156" t="s">
        <v>443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4"/>
    </row>
    <row r="34" spans="1:13">
      <c r="A34" s="153" t="s">
        <v>396</v>
      </c>
    </row>
  </sheetData>
  <mergeCells count="6">
    <mergeCell ref="A3:A33"/>
    <mergeCell ref="A1:M1"/>
    <mergeCell ref="M3:M4"/>
    <mergeCell ref="B3:B4"/>
    <mergeCell ref="C3:C4"/>
    <mergeCell ref="D3:L3"/>
  </mergeCells>
  <pageMargins left="0.31496062992125984" right="0.31496062992125984" top="0.35433070866141736" bottom="0.35433070866141736" header="0.31496062992125984" footer="0.31496062992125984"/>
  <pageSetup paperSize="9" scale="62" orientation="landscape" blackAndWhite="1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0503320 (1. Печать)</vt:lpstr>
      <vt:lpstr>0503320 (1. Сокращенный)</vt:lpstr>
      <vt:lpstr>0503320 (2. Консолидируемые рас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Никитина Олга Валентиновна</cp:lastModifiedBy>
  <cp:lastPrinted>2018-04-17T10:54:44Z</cp:lastPrinted>
  <dcterms:created xsi:type="dcterms:W3CDTF">2008-08-08T09:22:32Z</dcterms:created>
  <dcterms:modified xsi:type="dcterms:W3CDTF">2018-04-17T10:55:16Z</dcterms:modified>
</cp:coreProperties>
</file>