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0" yWindow="2520" windowWidth="15480" windowHeight="11085" activeTab="2"/>
  </bookViews>
  <sheets>
    <sheet name="0503321 (1. Печать)" sheetId="1" r:id="rId1"/>
    <sheet name="0503321 (1. Сокращенный)" sheetId="2" r:id="rId2"/>
    <sheet name="0503321 (2. Консолидируемые рас" sheetId="3" r:id="rId3"/>
  </sheets>
  <calcPr calcId="124519" fullPrecision="0"/>
</workbook>
</file>

<file path=xl/calcChain.xml><?xml version="1.0" encoding="utf-8"?>
<calcChain xmlns="http://schemas.openxmlformats.org/spreadsheetml/2006/main">
  <c r="F6" i="3"/>
  <c r="G6"/>
  <c r="J6"/>
  <c r="D7"/>
  <c r="M7" s="1"/>
  <c r="E7"/>
  <c r="E6" s="1"/>
  <c r="F7"/>
  <c r="G7"/>
  <c r="H7"/>
  <c r="H6" s="1"/>
  <c r="I7"/>
  <c r="J7"/>
  <c r="K7"/>
  <c r="L7"/>
  <c r="L6" s="1"/>
  <c r="M8"/>
  <c r="M9"/>
  <c r="D10"/>
  <c r="M10" s="1"/>
  <c r="E10"/>
  <c r="F10"/>
  <c r="G10"/>
  <c r="H10"/>
  <c r="I10"/>
  <c r="J10"/>
  <c r="K10"/>
  <c r="L10"/>
  <c r="M11"/>
  <c r="M12"/>
  <c r="D13"/>
  <c r="M13" s="1"/>
  <c r="E13"/>
  <c r="F13"/>
  <c r="G13"/>
  <c r="H13"/>
  <c r="I13"/>
  <c r="J13"/>
  <c r="K13"/>
  <c r="L13"/>
  <c r="M14"/>
  <c r="M15"/>
  <c r="D16"/>
  <c r="M16" s="1"/>
  <c r="E16"/>
  <c r="F16"/>
  <c r="G16"/>
  <c r="H16"/>
  <c r="I16"/>
  <c r="J16"/>
  <c r="K16"/>
  <c r="L16"/>
  <c r="M17"/>
  <c r="M18"/>
  <c r="D23"/>
  <c r="M23" s="1"/>
  <c r="E23"/>
  <c r="F23"/>
  <c r="G23"/>
  <c r="H23"/>
  <c r="I23"/>
  <c r="J23"/>
  <c r="K23"/>
  <c r="L23"/>
  <c r="M24"/>
  <c r="M25"/>
  <c r="D26"/>
  <c r="E26"/>
  <c r="F26"/>
  <c r="G26"/>
  <c r="H26"/>
  <c r="I26"/>
  <c r="J26"/>
  <c r="K26"/>
  <c r="K6" s="1"/>
  <c r="L26"/>
  <c r="M27"/>
  <c r="M28"/>
  <c r="D29"/>
  <c r="M29" s="1"/>
  <c r="E29"/>
  <c r="F29"/>
  <c r="G29"/>
  <c r="H29"/>
  <c r="I29"/>
  <c r="J29"/>
  <c r="K29"/>
  <c r="L29"/>
  <c r="M30"/>
  <c r="M31"/>
  <c r="D32"/>
  <c r="E32"/>
  <c r="F32"/>
  <c r="G32"/>
  <c r="H32"/>
  <c r="I32"/>
  <c r="J32"/>
  <c r="K32"/>
  <c r="L32"/>
  <c r="M33"/>
  <c r="M34"/>
  <c r="D35"/>
  <c r="M35" s="1"/>
  <c r="E35"/>
  <c r="F35"/>
  <c r="G35"/>
  <c r="H35"/>
  <c r="I35"/>
  <c r="J35"/>
  <c r="K35"/>
  <c r="L35"/>
  <c r="M36"/>
  <c r="M37"/>
  <c r="K3" i="2"/>
  <c r="F4"/>
  <c r="D4" s="1"/>
  <c r="F5"/>
  <c r="D5" s="1"/>
  <c r="F6"/>
  <c r="D6" s="1"/>
  <c r="D7"/>
  <c r="F7"/>
  <c r="E8"/>
  <c r="E3" s="1"/>
  <c r="G8"/>
  <c r="G3" s="1"/>
  <c r="H8"/>
  <c r="H3" s="1"/>
  <c r="I8"/>
  <c r="I3" s="1"/>
  <c r="I52" s="1"/>
  <c r="J8"/>
  <c r="K8"/>
  <c r="L8"/>
  <c r="L3" s="1"/>
  <c r="M8"/>
  <c r="M3" s="1"/>
  <c r="N8"/>
  <c r="N3" s="1"/>
  <c r="O8"/>
  <c r="O3" s="1"/>
  <c r="P8"/>
  <c r="P3" s="1"/>
  <c r="F9"/>
  <c r="D9" s="1"/>
  <c r="F10"/>
  <c r="D10" s="1"/>
  <c r="F11"/>
  <c r="D11" s="1"/>
  <c r="F12"/>
  <c r="D12" s="1"/>
  <c r="F13"/>
  <c r="D13" s="1"/>
  <c r="F14"/>
  <c r="D14" s="1"/>
  <c r="F15"/>
  <c r="D15" s="1"/>
  <c r="F16"/>
  <c r="D16" s="1"/>
  <c r="F17"/>
  <c r="D17" s="1"/>
  <c r="F18"/>
  <c r="D18" s="1"/>
  <c r="E20"/>
  <c r="G20"/>
  <c r="H20"/>
  <c r="H19" s="1"/>
  <c r="I20"/>
  <c r="J20"/>
  <c r="J19" s="1"/>
  <c r="K20"/>
  <c r="L20"/>
  <c r="L19" s="1"/>
  <c r="M20"/>
  <c r="N20"/>
  <c r="O20"/>
  <c r="P20"/>
  <c r="P19" s="1"/>
  <c r="F21"/>
  <c r="D21" s="1"/>
  <c r="F22"/>
  <c r="D22" s="1"/>
  <c r="F23"/>
  <c r="D23" s="1"/>
  <c r="E24"/>
  <c r="E19" s="1"/>
  <c r="G24"/>
  <c r="H24"/>
  <c r="F24" s="1"/>
  <c r="D24" s="1"/>
  <c r="I24"/>
  <c r="I19" s="1"/>
  <c r="J24"/>
  <c r="K24"/>
  <c r="K19" s="1"/>
  <c r="K52" s="1"/>
  <c r="L24"/>
  <c r="M24"/>
  <c r="N24"/>
  <c r="O24"/>
  <c r="P24"/>
  <c r="D25"/>
  <c r="F25"/>
  <c r="F26"/>
  <c r="D26" s="1"/>
  <c r="D27"/>
  <c r="F27"/>
  <c r="F28"/>
  <c r="D28" s="1"/>
  <c r="D29"/>
  <c r="F29"/>
  <c r="F30"/>
  <c r="D30" s="1"/>
  <c r="E31"/>
  <c r="G31"/>
  <c r="H31"/>
  <c r="I31"/>
  <c r="J31"/>
  <c r="K31"/>
  <c r="L31"/>
  <c r="M31"/>
  <c r="N31"/>
  <c r="O31"/>
  <c r="P31"/>
  <c r="F32"/>
  <c r="D32" s="1"/>
  <c r="F33"/>
  <c r="D33" s="1"/>
  <c r="E34"/>
  <c r="G34"/>
  <c r="H34"/>
  <c r="I34"/>
  <c r="J34"/>
  <c r="K34"/>
  <c r="L34"/>
  <c r="M34"/>
  <c r="N34"/>
  <c r="O34"/>
  <c r="P34"/>
  <c r="D35"/>
  <c r="F35"/>
  <c r="F36"/>
  <c r="D36" s="1"/>
  <c r="E37"/>
  <c r="G37"/>
  <c r="H37"/>
  <c r="I37"/>
  <c r="J37"/>
  <c r="K37"/>
  <c r="L37"/>
  <c r="M37"/>
  <c r="N37"/>
  <c r="O37"/>
  <c r="P37"/>
  <c r="F38"/>
  <c r="D38" s="1"/>
  <c r="F39"/>
  <c r="D39" s="1"/>
  <c r="F40"/>
  <c r="D40" s="1"/>
  <c r="E41"/>
  <c r="G41"/>
  <c r="H41"/>
  <c r="I41"/>
  <c r="J41"/>
  <c r="K41"/>
  <c r="L41"/>
  <c r="M41"/>
  <c r="N41"/>
  <c r="O41"/>
  <c r="P41"/>
  <c r="D42"/>
  <c r="F42"/>
  <c r="D43"/>
  <c r="F43"/>
  <c r="D44"/>
  <c r="F44"/>
  <c r="E45"/>
  <c r="G45"/>
  <c r="H45"/>
  <c r="I45"/>
  <c r="J45"/>
  <c r="K45"/>
  <c r="L45"/>
  <c r="M45"/>
  <c r="N45"/>
  <c r="O45"/>
  <c r="P45"/>
  <c r="F46"/>
  <c r="D46" s="1"/>
  <c r="F47"/>
  <c r="D47" s="1"/>
  <c r="F48"/>
  <c r="D48" s="1"/>
  <c r="F49"/>
  <c r="D49" s="1"/>
  <c r="F50"/>
  <c r="D50" s="1"/>
  <c r="F53"/>
  <c r="D53" s="1"/>
  <c r="F54"/>
  <c r="D54" s="1"/>
  <c r="E56"/>
  <c r="G56"/>
  <c r="H56"/>
  <c r="H55" s="1"/>
  <c r="I56"/>
  <c r="J56"/>
  <c r="K56"/>
  <c r="L56"/>
  <c r="L55" s="1"/>
  <c r="M56"/>
  <c r="N56"/>
  <c r="O56"/>
  <c r="P56"/>
  <c r="P55" s="1"/>
  <c r="F57"/>
  <c r="D57" s="1"/>
  <c r="F58"/>
  <c r="D58" s="1"/>
  <c r="E59"/>
  <c r="E55" s="1"/>
  <c r="G59"/>
  <c r="G55" s="1"/>
  <c r="H59"/>
  <c r="F59" s="1"/>
  <c r="D59" s="1"/>
  <c r="I59"/>
  <c r="I55" s="1"/>
  <c r="J59"/>
  <c r="K59"/>
  <c r="K55" s="1"/>
  <c r="L59"/>
  <c r="M59"/>
  <c r="N59"/>
  <c r="O59"/>
  <c r="P59"/>
  <c r="D60"/>
  <c r="F60"/>
  <c r="D61"/>
  <c r="F61"/>
  <c r="E62"/>
  <c r="G62"/>
  <c r="H62"/>
  <c r="F62" s="1"/>
  <c r="D62" s="1"/>
  <c r="I62"/>
  <c r="J62"/>
  <c r="K62"/>
  <c r="L62"/>
  <c r="M62"/>
  <c r="N62"/>
  <c r="O62"/>
  <c r="P62"/>
  <c r="F63"/>
  <c r="D63" s="1"/>
  <c r="F64"/>
  <c r="D64" s="1"/>
  <c r="E65"/>
  <c r="G65"/>
  <c r="H65"/>
  <c r="I65"/>
  <c r="J65"/>
  <c r="K65"/>
  <c r="L65"/>
  <c r="M65"/>
  <c r="N65"/>
  <c r="O65"/>
  <c r="P65"/>
  <c r="D66"/>
  <c r="F66"/>
  <c r="D67"/>
  <c r="F67"/>
  <c r="E68"/>
  <c r="G68"/>
  <c r="H68"/>
  <c r="F68" s="1"/>
  <c r="D68" s="1"/>
  <c r="I68"/>
  <c r="J68"/>
  <c r="K68"/>
  <c r="L68"/>
  <c r="M68"/>
  <c r="N68"/>
  <c r="O68"/>
  <c r="P68"/>
  <c r="F69"/>
  <c r="D69" s="1"/>
  <c r="F70"/>
  <c r="D70" s="1"/>
  <c r="E73"/>
  <c r="E72" s="1"/>
  <c r="G73"/>
  <c r="G72" s="1"/>
  <c r="G71" s="1"/>
  <c r="H73"/>
  <c r="I73"/>
  <c r="J73"/>
  <c r="K73"/>
  <c r="K72" s="1"/>
  <c r="K71" s="1"/>
  <c r="L73"/>
  <c r="M73"/>
  <c r="N73"/>
  <c r="O73"/>
  <c r="O72" s="1"/>
  <c r="P73"/>
  <c r="D74"/>
  <c r="F74"/>
  <c r="D75"/>
  <c r="F75"/>
  <c r="E76"/>
  <c r="G76"/>
  <c r="H76"/>
  <c r="H72" s="1"/>
  <c r="I76"/>
  <c r="J76"/>
  <c r="J72" s="1"/>
  <c r="K76"/>
  <c r="L76"/>
  <c r="L72" s="1"/>
  <c r="M76"/>
  <c r="N76"/>
  <c r="O76"/>
  <c r="P76"/>
  <c r="P72" s="1"/>
  <c r="F77"/>
  <c r="D77" s="1"/>
  <c r="F78"/>
  <c r="D78" s="1"/>
  <c r="E79"/>
  <c r="G79"/>
  <c r="H79"/>
  <c r="F79" s="1"/>
  <c r="D79" s="1"/>
  <c r="I79"/>
  <c r="J79"/>
  <c r="K79"/>
  <c r="L79"/>
  <c r="M79"/>
  <c r="N79"/>
  <c r="O79"/>
  <c r="P79"/>
  <c r="D80"/>
  <c r="F80"/>
  <c r="D81"/>
  <c r="F81"/>
  <c r="E82"/>
  <c r="G82"/>
  <c r="H82"/>
  <c r="I82"/>
  <c r="J82"/>
  <c r="F82" s="1"/>
  <c r="D82" s="1"/>
  <c r="K82"/>
  <c r="L82"/>
  <c r="M82"/>
  <c r="N82"/>
  <c r="O82"/>
  <c r="P82"/>
  <c r="F83"/>
  <c r="D83" s="1"/>
  <c r="F84"/>
  <c r="D84" s="1"/>
  <c r="E85"/>
  <c r="G85"/>
  <c r="H85"/>
  <c r="I85"/>
  <c r="F85" s="1"/>
  <c r="D85" s="1"/>
  <c r="J85"/>
  <c r="K85"/>
  <c r="L85"/>
  <c r="M85"/>
  <c r="N85"/>
  <c r="O85"/>
  <c r="P85"/>
  <c r="D86"/>
  <c r="F86"/>
  <c r="D87"/>
  <c r="F87"/>
  <c r="E88"/>
  <c r="G88"/>
  <c r="H88"/>
  <c r="F88" s="1"/>
  <c r="D88" s="1"/>
  <c r="I88"/>
  <c r="J88"/>
  <c r="K88"/>
  <c r="L88"/>
  <c r="M88"/>
  <c r="N88"/>
  <c r="O88"/>
  <c r="P88"/>
  <c r="F89"/>
  <c r="D89" s="1"/>
  <c r="F90"/>
  <c r="D90" s="1"/>
  <c r="G91"/>
  <c r="K91"/>
  <c r="O91"/>
  <c r="E92"/>
  <c r="G92"/>
  <c r="H92"/>
  <c r="H91" s="1"/>
  <c r="I92"/>
  <c r="J92"/>
  <c r="K92"/>
  <c r="L92"/>
  <c r="L91" s="1"/>
  <c r="M92"/>
  <c r="N92"/>
  <c r="O92"/>
  <c r="P92"/>
  <c r="P91" s="1"/>
  <c r="F93"/>
  <c r="D93" s="1"/>
  <c r="F94"/>
  <c r="D94" s="1"/>
  <c r="E95"/>
  <c r="E91" s="1"/>
  <c r="G95"/>
  <c r="H95"/>
  <c r="I95"/>
  <c r="F95" s="1"/>
  <c r="D95" s="1"/>
  <c r="J95"/>
  <c r="K95"/>
  <c r="L95"/>
  <c r="M95"/>
  <c r="N95"/>
  <c r="O95"/>
  <c r="P95"/>
  <c r="D96"/>
  <c r="F96"/>
  <c r="D97"/>
  <c r="F97"/>
  <c r="E98"/>
  <c r="G98"/>
  <c r="H98"/>
  <c r="I98"/>
  <c r="J98"/>
  <c r="K98"/>
  <c r="L98"/>
  <c r="M98"/>
  <c r="N98"/>
  <c r="O98"/>
  <c r="P98"/>
  <c r="D99"/>
  <c r="F99"/>
  <c r="F100"/>
  <c r="D100" s="1"/>
  <c r="F14" i="1"/>
  <c r="D14" s="1"/>
  <c r="F15"/>
  <c r="D15" s="1"/>
  <c r="F16"/>
  <c r="D16" s="1"/>
  <c r="F17"/>
  <c r="D17" s="1"/>
  <c r="E18"/>
  <c r="E13"/>
  <c r="G18"/>
  <c r="G13" s="1"/>
  <c r="G77" s="1"/>
  <c r="H18"/>
  <c r="I18"/>
  <c r="F18"/>
  <c r="D18" s="1"/>
  <c r="J18"/>
  <c r="J13"/>
  <c r="K18"/>
  <c r="K13"/>
  <c r="L18"/>
  <c r="M18"/>
  <c r="M13"/>
  <c r="N18"/>
  <c r="N13" s="1"/>
  <c r="O18"/>
  <c r="O13"/>
  <c r="P18"/>
  <c r="F20"/>
  <c r="D20"/>
  <c r="D21"/>
  <c r="F21"/>
  <c r="F22"/>
  <c r="D22"/>
  <c r="D23"/>
  <c r="F23"/>
  <c r="H13"/>
  <c r="F24"/>
  <c r="D24"/>
  <c r="L13"/>
  <c r="P13"/>
  <c r="F26"/>
  <c r="D26"/>
  <c r="F27"/>
  <c r="D27" s="1"/>
  <c r="F28"/>
  <c r="D28"/>
  <c r="F29"/>
  <c r="D29" s="1"/>
  <c r="F30"/>
  <c r="D30"/>
  <c r="E32"/>
  <c r="E31"/>
  <c r="G32"/>
  <c r="H32"/>
  <c r="H31"/>
  <c r="I32"/>
  <c r="I31"/>
  <c r="J32"/>
  <c r="J31"/>
  <c r="K32"/>
  <c r="L32"/>
  <c r="L31"/>
  <c r="M32"/>
  <c r="M31" s="1"/>
  <c r="N32"/>
  <c r="O32"/>
  <c r="P32"/>
  <c r="P31"/>
  <c r="F34"/>
  <c r="D34" s="1"/>
  <c r="F35"/>
  <c r="D35"/>
  <c r="F36"/>
  <c r="D36" s="1"/>
  <c r="E40"/>
  <c r="G40"/>
  <c r="G31"/>
  <c r="H40"/>
  <c r="I40"/>
  <c r="J40"/>
  <c r="K40"/>
  <c r="K31"/>
  <c r="L40"/>
  <c r="M40"/>
  <c r="F40" s="1"/>
  <c r="D40" s="1"/>
  <c r="N40"/>
  <c r="O40"/>
  <c r="O31"/>
  <c r="P40"/>
  <c r="F42"/>
  <c r="D42" s="1"/>
  <c r="D43"/>
  <c r="F43"/>
  <c r="F44"/>
  <c r="D44" s="1"/>
  <c r="D45"/>
  <c r="F45"/>
  <c r="F46"/>
  <c r="D46" s="1"/>
  <c r="D47"/>
  <c r="F47"/>
  <c r="E48"/>
  <c r="G48"/>
  <c r="H48"/>
  <c r="I48"/>
  <c r="J48"/>
  <c r="K48"/>
  <c r="L48"/>
  <c r="M48"/>
  <c r="F48" s="1"/>
  <c r="D48" s="1"/>
  <c r="N48"/>
  <c r="O48"/>
  <c r="P48"/>
  <c r="F50"/>
  <c r="D50"/>
  <c r="F51"/>
  <c r="D51"/>
  <c r="E52"/>
  <c r="G52"/>
  <c r="H52"/>
  <c r="I52"/>
  <c r="J52"/>
  <c r="K52"/>
  <c r="L52"/>
  <c r="M52"/>
  <c r="F52" s="1"/>
  <c r="D52" s="1"/>
  <c r="N52"/>
  <c r="O52"/>
  <c r="P52"/>
  <c r="D54"/>
  <c r="F54"/>
  <c r="F55"/>
  <c r="D55" s="1"/>
  <c r="E56"/>
  <c r="G56"/>
  <c r="H56"/>
  <c r="I56"/>
  <c r="J56"/>
  <c r="K56"/>
  <c r="L56"/>
  <c r="M56"/>
  <c r="F56" s="1"/>
  <c r="D56" s="1"/>
  <c r="N56"/>
  <c r="O56"/>
  <c r="P56"/>
  <c r="F58"/>
  <c r="D58" s="1"/>
  <c r="F59"/>
  <c r="D59"/>
  <c r="F60"/>
  <c r="D60"/>
  <c r="E64"/>
  <c r="G64"/>
  <c r="H64"/>
  <c r="I64"/>
  <c r="J64"/>
  <c r="K64"/>
  <c r="L64"/>
  <c r="M64"/>
  <c r="F64" s="1"/>
  <c r="D64" s="1"/>
  <c r="N64"/>
  <c r="O64"/>
  <c r="P64"/>
  <c r="D66"/>
  <c r="F66"/>
  <c r="F67"/>
  <c r="D67" s="1"/>
  <c r="D68"/>
  <c r="F68"/>
  <c r="E69"/>
  <c r="G69"/>
  <c r="H69"/>
  <c r="I69"/>
  <c r="J69"/>
  <c r="K69"/>
  <c r="L69"/>
  <c r="M69"/>
  <c r="F69" s="1"/>
  <c r="D69" s="1"/>
  <c r="N69"/>
  <c r="N31" s="1"/>
  <c r="O69"/>
  <c r="P69"/>
  <c r="F71"/>
  <c r="D71"/>
  <c r="F72"/>
  <c r="D72" s="1"/>
  <c r="F73"/>
  <c r="D73"/>
  <c r="F74"/>
  <c r="D74" s="1"/>
  <c r="F75"/>
  <c r="D75"/>
  <c r="F78"/>
  <c r="D78" s="1"/>
  <c r="F79"/>
  <c r="D79"/>
  <c r="E81"/>
  <c r="G81"/>
  <c r="H81"/>
  <c r="H80"/>
  <c r="I81"/>
  <c r="J81"/>
  <c r="J80"/>
  <c r="K81"/>
  <c r="L81"/>
  <c r="L80"/>
  <c r="M81"/>
  <c r="M80" s="1"/>
  <c r="N81"/>
  <c r="N80" s="1"/>
  <c r="O81"/>
  <c r="P81"/>
  <c r="P80"/>
  <c r="F83"/>
  <c r="D83" s="1"/>
  <c r="F84"/>
  <c r="D84"/>
  <c r="E85"/>
  <c r="G85"/>
  <c r="G80"/>
  <c r="H85"/>
  <c r="I85"/>
  <c r="F85"/>
  <c r="D85"/>
  <c r="J85"/>
  <c r="K85"/>
  <c r="K80"/>
  <c r="L85"/>
  <c r="M85"/>
  <c r="N85"/>
  <c r="O85"/>
  <c r="P85"/>
  <c r="D87"/>
  <c r="F87"/>
  <c r="D88"/>
  <c r="F88"/>
  <c r="E92"/>
  <c r="G92"/>
  <c r="H92"/>
  <c r="I92"/>
  <c r="J92"/>
  <c r="K92"/>
  <c r="L92"/>
  <c r="M92"/>
  <c r="F92" s="1"/>
  <c r="D92" s="1"/>
  <c r="N92"/>
  <c r="O92"/>
  <c r="O80" s="1"/>
  <c r="P92"/>
  <c r="F94"/>
  <c r="D94"/>
  <c r="F95"/>
  <c r="D95" s="1"/>
  <c r="E96"/>
  <c r="E80"/>
  <c r="G96"/>
  <c r="H96"/>
  <c r="I96"/>
  <c r="I80"/>
  <c r="J96"/>
  <c r="K96"/>
  <c r="L96"/>
  <c r="M96"/>
  <c r="F96" s="1"/>
  <c r="D96" s="1"/>
  <c r="N96"/>
  <c r="O96"/>
  <c r="P96"/>
  <c r="F98"/>
  <c r="D98" s="1"/>
  <c r="D99"/>
  <c r="F99"/>
  <c r="E100"/>
  <c r="G100"/>
  <c r="H100"/>
  <c r="F100"/>
  <c r="D100"/>
  <c r="I100"/>
  <c r="J100"/>
  <c r="K100"/>
  <c r="L100"/>
  <c r="M100"/>
  <c r="N100"/>
  <c r="O100"/>
  <c r="P100"/>
  <c r="F102"/>
  <c r="D102"/>
  <c r="F103"/>
  <c r="D103"/>
  <c r="E106"/>
  <c r="E105"/>
  <c r="G106"/>
  <c r="G105"/>
  <c r="G104"/>
  <c r="H106"/>
  <c r="I106"/>
  <c r="I105"/>
  <c r="J106"/>
  <c r="K106"/>
  <c r="K105"/>
  <c r="K104"/>
  <c r="L106"/>
  <c r="M106"/>
  <c r="N106"/>
  <c r="N105" s="1"/>
  <c r="N104" s="1"/>
  <c r="O106"/>
  <c r="F106" s="1"/>
  <c r="D106" s="1"/>
  <c r="P106"/>
  <c r="D108"/>
  <c r="F108"/>
  <c r="F109"/>
  <c r="D109" s="1"/>
  <c r="E110"/>
  <c r="G110"/>
  <c r="H110"/>
  <c r="H105"/>
  <c r="I110"/>
  <c r="J110"/>
  <c r="K110"/>
  <c r="L110"/>
  <c r="L105"/>
  <c r="M110"/>
  <c r="N110"/>
  <c r="O110"/>
  <c r="P110"/>
  <c r="P105"/>
  <c r="F112"/>
  <c r="D112"/>
  <c r="F113"/>
  <c r="D113"/>
  <c r="E114"/>
  <c r="G114"/>
  <c r="H114"/>
  <c r="I114"/>
  <c r="J114"/>
  <c r="K114"/>
  <c r="L114"/>
  <c r="M114"/>
  <c r="M105" s="1"/>
  <c r="N114"/>
  <c r="O114"/>
  <c r="P114"/>
  <c r="D116"/>
  <c r="F116"/>
  <c r="D117"/>
  <c r="F117"/>
  <c r="E121"/>
  <c r="G121"/>
  <c r="H121"/>
  <c r="I121"/>
  <c r="J121"/>
  <c r="J105"/>
  <c r="K121"/>
  <c r="L121"/>
  <c r="M121"/>
  <c r="N121"/>
  <c r="O121"/>
  <c r="P121"/>
  <c r="F123"/>
  <c r="D123"/>
  <c r="F124"/>
  <c r="D124"/>
  <c r="E125"/>
  <c r="G125"/>
  <c r="H125"/>
  <c r="F125"/>
  <c r="D125"/>
  <c r="I125"/>
  <c r="J125"/>
  <c r="K125"/>
  <c r="L125"/>
  <c r="M125"/>
  <c r="N125"/>
  <c r="O125"/>
  <c r="P125"/>
  <c r="D127"/>
  <c r="F127"/>
  <c r="D128"/>
  <c r="F128"/>
  <c r="E129"/>
  <c r="G129"/>
  <c r="H129"/>
  <c r="I129"/>
  <c r="J129"/>
  <c r="K129"/>
  <c r="L129"/>
  <c r="M129"/>
  <c r="F129" s="1"/>
  <c r="D129" s="1"/>
  <c r="N129"/>
  <c r="O129"/>
  <c r="P129"/>
  <c r="F131"/>
  <c r="D131"/>
  <c r="F132"/>
  <c r="D132" s="1"/>
  <c r="G133"/>
  <c r="K133"/>
  <c r="E134"/>
  <c r="G134"/>
  <c r="H134"/>
  <c r="H133"/>
  <c r="I134"/>
  <c r="J134"/>
  <c r="J133"/>
  <c r="K134"/>
  <c r="L134"/>
  <c r="L133"/>
  <c r="M134"/>
  <c r="F134" s="1"/>
  <c r="D134" s="1"/>
  <c r="N134"/>
  <c r="O134"/>
  <c r="P134"/>
  <c r="P133"/>
  <c r="F136"/>
  <c r="D136"/>
  <c r="F137"/>
  <c r="D137" s="1"/>
  <c r="E138"/>
  <c r="E133"/>
  <c r="G138"/>
  <c r="H138"/>
  <c r="F138"/>
  <c r="D138"/>
  <c r="I138"/>
  <c r="I133"/>
  <c r="J138"/>
  <c r="K138"/>
  <c r="L138"/>
  <c r="M138"/>
  <c r="N138"/>
  <c r="O138"/>
  <c r="P138"/>
  <c r="D140"/>
  <c r="F140"/>
  <c r="D141"/>
  <c r="F141"/>
  <c r="E142"/>
  <c r="G142"/>
  <c r="H142"/>
  <c r="I142"/>
  <c r="J142"/>
  <c r="K142"/>
  <c r="L142"/>
  <c r="M142"/>
  <c r="F142" s="1"/>
  <c r="D142" s="1"/>
  <c r="N142"/>
  <c r="N133" s="1"/>
  <c r="O142"/>
  <c r="O133" s="1"/>
  <c r="P142"/>
  <c r="F144"/>
  <c r="D144"/>
  <c r="F145"/>
  <c r="D145" s="1"/>
  <c r="E104"/>
  <c r="E76"/>
  <c r="J77"/>
  <c r="E77"/>
  <c r="H104"/>
  <c r="P104"/>
  <c r="K76"/>
  <c r="G76"/>
  <c r="P76"/>
  <c r="O77"/>
  <c r="K77"/>
  <c r="L104"/>
  <c r="L76"/>
  <c r="H77"/>
  <c r="J104"/>
  <c r="I104"/>
  <c r="I76"/>
  <c r="J76"/>
  <c r="P77"/>
  <c r="L77"/>
  <c r="F121"/>
  <c r="D121"/>
  <c r="F32"/>
  <c r="D32"/>
  <c r="I13"/>
  <c r="I77"/>
  <c r="F110"/>
  <c r="D110"/>
  <c r="H76"/>
  <c r="M32" i="3" l="1"/>
  <c r="I6"/>
  <c r="M26"/>
  <c r="D6"/>
  <c r="M91" i="2"/>
  <c r="N91"/>
  <c r="N71" s="1"/>
  <c r="N51" s="1"/>
  <c r="F92"/>
  <c r="D92" s="1"/>
  <c r="N72"/>
  <c r="M72"/>
  <c r="F73"/>
  <c r="D73" s="1"/>
  <c r="F65"/>
  <c r="D65" s="1"/>
  <c r="M55"/>
  <c r="N55"/>
  <c r="F56"/>
  <c r="D56" s="1"/>
  <c r="F45"/>
  <c r="D45" s="1"/>
  <c r="F41"/>
  <c r="D41" s="1"/>
  <c r="F31"/>
  <c r="D31" s="1"/>
  <c r="O19"/>
  <c r="O52" s="1"/>
  <c r="G19"/>
  <c r="G52" s="1"/>
  <c r="F8"/>
  <c r="D8" s="1"/>
  <c r="F98"/>
  <c r="D98" s="1"/>
  <c r="O71"/>
  <c r="O55"/>
  <c r="N19"/>
  <c r="N52" s="1"/>
  <c r="F37"/>
  <c r="D37" s="1"/>
  <c r="F34"/>
  <c r="D34" s="1"/>
  <c r="M19"/>
  <c r="M52" s="1"/>
  <c r="M71"/>
  <c r="M51" s="1"/>
  <c r="E71"/>
  <c r="E51"/>
  <c r="E52"/>
  <c r="H71"/>
  <c r="P71"/>
  <c r="P51" s="1"/>
  <c r="L71"/>
  <c r="O51"/>
  <c r="K51"/>
  <c r="G51"/>
  <c r="L51"/>
  <c r="H52"/>
  <c r="F3"/>
  <c r="D3" s="1"/>
  <c r="P52"/>
  <c r="L52"/>
  <c r="I91"/>
  <c r="F76"/>
  <c r="D76" s="1"/>
  <c r="J91"/>
  <c r="J71" s="1"/>
  <c r="I72"/>
  <c r="I71" s="1"/>
  <c r="I51" s="1"/>
  <c r="F20"/>
  <c r="D20" s="1"/>
  <c r="J55"/>
  <c r="J3"/>
  <c r="J52" s="1"/>
  <c r="F80" i="1"/>
  <c r="D80" s="1"/>
  <c r="O76"/>
  <c r="N76"/>
  <c r="N77"/>
  <c r="F13"/>
  <c r="D13" s="1"/>
  <c r="F31"/>
  <c r="D31" s="1"/>
  <c r="M77"/>
  <c r="F77" s="1"/>
  <c r="D77" s="1"/>
  <c r="F105"/>
  <c r="D105" s="1"/>
  <c r="F81"/>
  <c r="D81" s="1"/>
  <c r="M133"/>
  <c r="F133" s="1"/>
  <c r="D133" s="1"/>
  <c r="O105"/>
  <c r="O104" s="1"/>
  <c r="F114"/>
  <c r="D114" s="1"/>
  <c r="M6" i="3" l="1"/>
  <c r="F91" i="2"/>
  <c r="D91" s="1"/>
  <c r="F19"/>
  <c r="D19" s="1"/>
  <c r="F71"/>
  <c r="D71" s="1"/>
  <c r="F72"/>
  <c r="D72" s="1"/>
  <c r="J51"/>
  <c r="H51"/>
  <c r="F52"/>
  <c r="D52" s="1"/>
  <c r="F55"/>
  <c r="D55" s="1"/>
  <c r="M104" i="1"/>
  <c r="F51" i="2" l="1"/>
  <c r="D51" s="1"/>
  <c r="F104" i="1"/>
  <c r="D104" s="1"/>
  <c r="M76"/>
  <c r="F76" s="1"/>
  <c r="D76" s="1"/>
</calcChain>
</file>

<file path=xl/sharedStrings.xml><?xml version="1.0" encoding="utf-8"?>
<sst xmlns="http://schemas.openxmlformats.org/spreadsheetml/2006/main" count="796" uniqueCount="352">
  <si>
    <t>КОНСОЛИДИРОВАННЫЙ  ОТЧЕТ  О ФИНАНСОВЫХ РЕЗУЛЬТАТАХ ДЕЯТЕЛЬНОСТИ</t>
  </si>
  <si>
    <t>КОДЫ</t>
  </si>
  <si>
    <t xml:space="preserve">                  Форма по ОКУД    </t>
  </si>
  <si>
    <t>0503321</t>
  </si>
  <si>
    <t xml:space="preserve">Дата    </t>
  </si>
  <si>
    <t xml:space="preserve"> по ОКПО   </t>
  </si>
  <si>
    <t>Периодичность:  годовая</t>
  </si>
  <si>
    <t>Единица измерения: руб</t>
  </si>
  <si>
    <t xml:space="preserve"> по ОКЕИ  </t>
  </si>
  <si>
    <t>Код по КОСГУ</t>
  </si>
  <si>
    <t xml:space="preserve">Консолидированный бюджет субъекта Российской Федерации и территориального государственного внебюджетного 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</si>
  <si>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</si>
  <si>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</si>
  <si>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</si>
  <si>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</si>
  <si>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 xml:space="preserve">Бюджет территориального государственного внебюджетного фонда </t>
  </si>
  <si>
    <t>Наименование показателя</t>
  </si>
  <si>
    <t>010</t>
  </si>
  <si>
    <t>100</t>
  </si>
  <si>
    <t>020</t>
  </si>
  <si>
    <t>110</t>
  </si>
  <si>
    <t>030</t>
  </si>
  <si>
    <t>120</t>
  </si>
  <si>
    <t>040</t>
  </si>
  <si>
    <t>130</t>
  </si>
  <si>
    <t>050</t>
  </si>
  <si>
    <t>140</t>
  </si>
  <si>
    <t>060</t>
  </si>
  <si>
    <t>150</t>
  </si>
  <si>
    <t xml:space="preserve">                           в том числе:</t>
  </si>
  <si>
    <t>061</t>
  </si>
  <si>
    <t>151</t>
  </si>
  <si>
    <t>062</t>
  </si>
  <si>
    <t>152</t>
  </si>
  <si>
    <t>063</t>
  </si>
  <si>
    <t>153</t>
  </si>
  <si>
    <t>080</t>
  </si>
  <si>
    <t>160</t>
  </si>
  <si>
    <t>090</t>
  </si>
  <si>
    <t>170</t>
  </si>
  <si>
    <t>091</t>
  </si>
  <si>
    <t>171</t>
  </si>
  <si>
    <t>092</t>
  </si>
  <si>
    <t>172</t>
  </si>
  <si>
    <t>093</t>
  </si>
  <si>
    <t>173</t>
  </si>
  <si>
    <t>180</t>
  </si>
  <si>
    <t>200</t>
  </si>
  <si>
    <t>Оплата труда и начисления на выплаты по оплате труда</t>
  </si>
  <si>
    <t>210</t>
  </si>
  <si>
    <t>161</t>
  </si>
  <si>
    <t>211</t>
  </si>
  <si>
    <t>162</t>
  </si>
  <si>
    <t>212</t>
  </si>
  <si>
    <t>163</t>
  </si>
  <si>
    <t>213</t>
  </si>
  <si>
    <t>220</t>
  </si>
  <si>
    <t>221</t>
  </si>
  <si>
    <t>222</t>
  </si>
  <si>
    <t>223</t>
  </si>
  <si>
    <t>174</t>
  </si>
  <si>
    <t>224</t>
  </si>
  <si>
    <t>175</t>
  </si>
  <si>
    <t>225</t>
  </si>
  <si>
    <t>176</t>
  </si>
  <si>
    <t>226</t>
  </si>
  <si>
    <t>190</t>
  </si>
  <si>
    <t>230</t>
  </si>
  <si>
    <t>191</t>
  </si>
  <si>
    <t>231</t>
  </si>
  <si>
    <t>192</t>
  </si>
  <si>
    <t>232</t>
  </si>
  <si>
    <t>240</t>
  </si>
  <si>
    <t>241</t>
  </si>
  <si>
    <t>242</t>
  </si>
  <si>
    <t>Форма 0503321  с.2</t>
  </si>
  <si>
    <t>250</t>
  </si>
  <si>
    <t>251</t>
  </si>
  <si>
    <t>252</t>
  </si>
  <si>
    <t>233</t>
  </si>
  <si>
    <t>253</t>
  </si>
  <si>
    <t>260</t>
  </si>
  <si>
    <t>пенсии, пособия и выплаты по пенсионному, социальному и медицинскому страхованию   населения</t>
  </si>
  <si>
    <t>261</t>
  </si>
  <si>
    <t>262</t>
  </si>
  <si>
    <t>243</t>
  </si>
  <si>
    <t>263</t>
  </si>
  <si>
    <t>270</t>
  </si>
  <si>
    <t>271</t>
  </si>
  <si>
    <t>272</t>
  </si>
  <si>
    <t>273</t>
  </si>
  <si>
    <t>280</t>
  </si>
  <si>
    <t>290</t>
  </si>
  <si>
    <t>291</t>
  </si>
  <si>
    <t xml:space="preserve">Налог на прибыль </t>
  </si>
  <si>
    <t>292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</si>
  <si>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</si>
  <si>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</si>
  <si>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</si>
  <si>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</si>
  <si>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</si>
  <si>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</si>
  <si>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</si>
  <si>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</si>
  <si>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</si>
  <si>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Чистое поступление непроизведенных активов</t>
  </si>
  <si>
    <t>350</t>
  </si>
  <si>
    <t>351</t>
  </si>
  <si>
    <t>352</t>
  </si>
  <si>
    <t>430</t>
  </si>
  <si>
    <t>Чистое поступление материальных запасов</t>
  </si>
  <si>
    <t>360</t>
  </si>
  <si>
    <t>361</t>
  </si>
  <si>
    <t>340</t>
  </si>
  <si>
    <t>362</t>
  </si>
  <si>
    <t>440</t>
  </si>
  <si>
    <t>380</t>
  </si>
  <si>
    <t>390</t>
  </si>
  <si>
    <t>Чистое поступление средств на счета бюджетов</t>
  </si>
  <si>
    <t>411</t>
  </si>
  <si>
    <t>510</t>
  </si>
  <si>
    <t>412</t>
  </si>
  <si>
    <t>610</t>
  </si>
  <si>
    <t xml:space="preserve">Чистое поступление ценных бумаг, кроме акций и иных форм участия в капитале </t>
  </si>
  <si>
    <t>421</t>
  </si>
  <si>
    <t>520</t>
  </si>
  <si>
    <t>422</t>
  </si>
  <si>
    <t>620</t>
  </si>
  <si>
    <t>Форма 0503321  с.3</t>
  </si>
  <si>
    <t>Чистое поступление акций и иных форм участия в капитале</t>
  </si>
  <si>
    <t>441</t>
  </si>
  <si>
    <t>530</t>
  </si>
  <si>
    <t>442</t>
  </si>
  <si>
    <t>630</t>
  </si>
  <si>
    <t xml:space="preserve">Чистое предоставление бюджетных кредитов </t>
  </si>
  <si>
    <t>460</t>
  </si>
  <si>
    <t>461</t>
  </si>
  <si>
    <t>540</t>
  </si>
  <si>
    <t>462</t>
  </si>
  <si>
    <t>640</t>
  </si>
  <si>
    <t xml:space="preserve">Чистое поступление иных финансовых активов </t>
  </si>
  <si>
    <t>470</t>
  </si>
  <si>
    <t>471</t>
  </si>
  <si>
    <t>550</t>
  </si>
  <si>
    <t>472</t>
  </si>
  <si>
    <t>650</t>
  </si>
  <si>
    <t>Чистое увеличение дебиторской задолженности (кроме бюджетных кредитов)</t>
  </si>
  <si>
    <t>480</t>
  </si>
  <si>
    <t>481</t>
  </si>
  <si>
    <t>560</t>
  </si>
  <si>
    <t>482</t>
  </si>
  <si>
    <t>660</t>
  </si>
  <si>
    <t>Чистое увеличение задолженности по внутреннему государственному (муниципальному) долгу</t>
  </si>
  <si>
    <t>521</t>
  </si>
  <si>
    <t>710</t>
  </si>
  <si>
    <t>522</t>
  </si>
  <si>
    <t>810</t>
  </si>
  <si>
    <t>Чистое увеличение задолженности по внешнему государственному долгу</t>
  </si>
  <si>
    <t>531</t>
  </si>
  <si>
    <t>720</t>
  </si>
  <si>
    <t>532</t>
  </si>
  <si>
    <t>820</t>
  </si>
  <si>
    <t xml:space="preserve">Чистое увеличение прочей кредиторской задолженности </t>
  </si>
  <si>
    <t>541</t>
  </si>
  <si>
    <t>730</t>
  </si>
  <si>
    <t>542</t>
  </si>
  <si>
    <t>830</t>
  </si>
  <si>
    <t xml:space="preserve">Наименование финансового органа </t>
  </si>
  <si>
    <t xml:space="preserve">Наименование бюджета </t>
  </si>
  <si>
    <t xml:space="preserve">На </t>
  </si>
  <si>
    <t>Код стро-
ки</t>
  </si>
  <si>
    <r>
      <t xml:space="preserve">Доходы </t>
    </r>
    <r>
      <rPr>
        <sz val="8"/>
        <rFont val="Arial"/>
        <family val="2"/>
        <charset val="204"/>
      </rPr>
      <t>( стр.020 + стр.030 + стр.040 +стр.050 + стр.060 +стр.080 + стр.090 + стр.100 + стр.110)</t>
    </r>
  </si>
  <si>
    <t>Суммы, подлежащие исключению в рамках консолидированного бюджета субъекта Российской Федерации
и бюджета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</si>
  <si>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</t>
  </si>
  <si>
    <r>
      <t xml:space="preserve">Расходы </t>
    </r>
    <r>
      <rPr>
        <sz val="8"/>
        <rFont val="Arial"/>
        <family val="2"/>
        <charset val="204"/>
      </rPr>
      <t>(стр.160 + стр.170 + стр.190 + стр.210 + стр.230 + стр.240 +стр.260 + стр. 270 + стр.280)</t>
    </r>
  </si>
  <si>
    <t>поступления от других бюджетов бюджетной системы Российской Федерации</t>
  </si>
  <si>
    <t>поступления от наднациональных организаций и правительств   иностранных государств</t>
  </si>
  <si>
    <t>поступления от международных финансовых организаций</t>
  </si>
  <si>
    <t>доходы от переоценки активов</t>
  </si>
  <si>
    <t>доходы от реализации активов</t>
  </si>
  <si>
    <t>чрезвычайные доходы от операций с активами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</si>
  <si>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</si>
  <si>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</si>
  <si>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</si>
  <si>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</si>
  <si>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</si>
  <si>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</si>
  <si>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</si>
  <si>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</si>
  <si>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</si>
  <si>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обслуживание внутреннего долга</t>
  </si>
  <si>
    <t>обслуживание внешнего долга</t>
  </si>
  <si>
    <t>безвозмездные  перечисления государственным и муниципальным организациям</t>
  </si>
  <si>
    <t>безвозмездные перечисления организациям, за исключением государственных и муниципальных организаций</t>
  </si>
  <si>
    <t>Безвозмездные поступления от бюджетов</t>
  </si>
  <si>
    <t>Доходы от операций с активами</t>
  </si>
  <si>
    <t>Приобретение работ, услуг</t>
  </si>
  <si>
    <t>Обслуживание государственного (муниципального) долга</t>
  </si>
  <si>
    <t>Безвозмездные перечисления организациям</t>
  </si>
  <si>
    <t>Налоговые доходы</t>
  </si>
  <si>
    <t>Доходы от собственности</t>
  </si>
  <si>
    <t>Суммы принудительного изъятия</t>
  </si>
  <si>
    <t>Взносы на социальные нужды</t>
  </si>
  <si>
    <t>Прочие доходы</t>
  </si>
  <si>
    <t>Доходы будущих периодов</t>
  </si>
  <si>
    <t>Безвозмездные перечисления бюджетам</t>
  </si>
  <si>
    <t>перечисления другим бюджетам бюджетной системы Российской Федерации</t>
  </si>
  <si>
    <t>перечисления наднациональным организациям и правительствам иностранных государств</t>
  </si>
  <si>
    <t>перечисления международным организациям</t>
  </si>
  <si>
    <t>Социальное обеспечение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</si>
  <si>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</si>
  <si>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</si>
  <si>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 xml:space="preserve">Расходы по операциям с активами </t>
  </si>
  <si>
    <t>амортизация основных средств и нематериальных активов</t>
  </si>
  <si>
    <t>расходование материальных запасов</t>
  </si>
  <si>
    <t>чрезвычайные расходы по операциям с активами</t>
  </si>
  <si>
    <t>Прочие расходы</t>
  </si>
  <si>
    <t>Расходы будущих периодов</t>
  </si>
  <si>
    <t>Операционный результат до налогообложения
(стр.010 - стр.150)</t>
  </si>
  <si>
    <t>Чистое поступление основных средств</t>
  </si>
  <si>
    <t>увеличение стоимости основных средств</t>
  </si>
  <si>
    <t>уменьшение стоимости основных средств</t>
  </si>
  <si>
    <t>Чистое поступление нематериальных активов</t>
  </si>
  <si>
    <t>увеличение стоимости нематериальных активов</t>
  </si>
  <si>
    <t>уменьшение стоимости нематериальных активов</t>
  </si>
  <si>
    <t>увеличение стоимости непроизведенных активов</t>
  </si>
  <si>
    <t>уменьшение стоимости непроизведенных активов</t>
  </si>
  <si>
    <t>увеличение стоимости материальных запасов</t>
  </si>
  <si>
    <t>уменьшение стоимости материальных запасов</t>
  </si>
  <si>
    <r>
      <t xml:space="preserve">Операции с финансовыми активами и обязательствами </t>
    </r>
    <r>
      <rPr>
        <sz val="8"/>
        <rFont val="Arial"/>
        <family val="2"/>
        <charset val="204"/>
      </rPr>
      <t>(стр.390 - стр.510)</t>
    </r>
  </si>
  <si>
    <r>
      <rPr>
        <b/>
        <sz val="8"/>
        <rFont val="Arial"/>
        <family val="2"/>
        <charset val="204"/>
      </rPr>
      <t>Операции с финансовыми активами</t>
    </r>
    <r>
      <rPr>
        <sz val="8"/>
        <rFont val="Arial"/>
        <family val="2"/>
        <charset val="204"/>
      </rPr>
      <t xml:space="preserve">
(стр.410 + стр.420 + стр.440 +  стр.460 + стр. 470 + стр.480)</t>
    </r>
  </si>
  <si>
    <t>поступление на счета бюджетов</t>
  </si>
  <si>
    <t>выбытия со счетов бюджетов</t>
  </si>
  <si>
    <t>увеличение стоимости ценных бумаг, кроме акций и иных форм участия в капитале</t>
  </si>
  <si>
    <t>уменьшение стоимости ценных бумаг, кроме акций и иных форм участия в капитале</t>
  </si>
  <si>
    <t>увеличение стоимости акций и иных форм участия в капитале</t>
  </si>
  <si>
    <t>уменьшение стоимости акций и иных форм участия в капитале</t>
  </si>
  <si>
    <t>увеличение задолженности по бюджетным кредитам</t>
  </si>
  <si>
    <t>увеличение стоимости иных финансовых активов</t>
  </si>
  <si>
    <t>уменьшение стоимости иных финансовых активов</t>
  </si>
  <si>
    <t>увеличение прочей дебиторской задолженности</t>
  </si>
  <si>
    <t>уменьшение прочей дебиторской задолженности</t>
  </si>
  <si>
    <r>
      <t xml:space="preserve">Операции с обязательствами
</t>
    </r>
    <r>
      <rPr>
        <sz val="8"/>
        <rFont val="Arial"/>
        <family val="2"/>
        <charset val="204"/>
      </rPr>
      <t>(стр.520 + стр.530 + стр.540)</t>
    </r>
  </si>
  <si>
    <t>увеличение задолженности по внутреннему государственному (муниципальному) долгу</t>
  </si>
  <si>
    <t>уменьшение задолженности по внутреннему государственному (муниципальному) долгу</t>
  </si>
  <si>
    <t>увеличение задолженности по внешнему государственному долгу</t>
  </si>
  <si>
    <t>уменьшение задолженности по внешнему государственному долгу</t>
  </si>
  <si>
    <t>увеличение прочей кредиторской задолженности</t>
  </si>
  <si>
    <t>уменьшение прочей кредиторской задолженности</t>
  </si>
  <si>
    <r>
      <t xml:space="preserve">Операции с нефинансовыми активами
</t>
    </r>
    <r>
      <rPr>
        <sz val="8"/>
        <rFont val="Arial"/>
        <family val="2"/>
        <charset val="204"/>
      </rPr>
      <t>(стр.320 + стр.330 + стр.350 + стр.360 + стр. 370)</t>
    </r>
  </si>
  <si>
    <t>370</t>
  </si>
  <si>
    <t>371</t>
  </si>
  <si>
    <t>372</t>
  </si>
  <si>
    <t xml:space="preserve"> уменьшение задолженности по  бюджетным ссудам и кредитам</t>
  </si>
  <si>
    <t>Доходы от оказания платных услуг (работ)</t>
  </si>
  <si>
    <t>Чистое изменение затрат на изготовление готовой продукции, выполнение работ, услуг</t>
  </si>
  <si>
    <t>увеличение затрат</t>
  </si>
  <si>
    <t>уменьшение затрат</t>
  </si>
  <si>
    <t>Резервы предстоящих расходов</t>
  </si>
  <si>
    <t>303</t>
  </si>
  <si>
    <t>ИНН</t>
  </si>
  <si>
    <t xml:space="preserve"> по ОКТМО   </t>
  </si>
  <si>
    <r>
      <t xml:space="preserve">Чистый операционный результат
</t>
    </r>
    <r>
      <rPr>
        <sz val="8"/>
        <rFont val="Arial"/>
        <family val="2"/>
        <charset val="204"/>
      </rPr>
      <t>(стр.291 - стр.292 + стр.303)  (стр.310 + стр.380)</t>
    </r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</si>
  <si>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</si>
  <si>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</si>
  <si>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>Бюджеты 
внутригородских районов</t>
  </si>
  <si>
    <t>Бюджеты городских поселений</t>
  </si>
  <si>
    <t>Бюджеты сельских поселений</t>
  </si>
  <si>
    <t>Форма 0503321  с.4</t>
  </si>
  <si>
    <t>Форма 0503321  с.5</t>
  </si>
  <si>
    <t xml:space="preserve">                           из них:</t>
  </si>
  <si>
    <t>Бюджет Валдайского муниципального района</t>
  </si>
  <si>
    <t>01 января 2017 г.</t>
  </si>
  <si>
    <t>02290350</t>
  </si>
  <si>
    <t>комитет финансов Администрации Валдайского муниципального района</t>
  </si>
  <si>
    <t>ГОД</t>
  </si>
  <si>
    <t>5</t>
  </si>
  <si>
    <t>01.01.2017</t>
  </si>
  <si>
    <t>3</t>
  </si>
  <si>
    <t>892</t>
  </si>
  <si>
    <t>500</t>
  </si>
  <si>
    <t>49608000</t>
  </si>
  <si>
    <r>
      <t xml:space="preserve">Операции с обязательствами
</t>
    </r>
    <r>
      <rPr>
        <sz val="7"/>
        <rFont val="Arial"/>
        <family val="2"/>
        <charset val="204"/>
      </rPr>
      <t>(стр.520 + стр.530 + стр.540)</t>
    </r>
  </si>
  <si>
    <r>
      <rPr>
        <b/>
        <sz val="7"/>
        <rFont val="Arial"/>
        <family val="2"/>
        <charset val="204"/>
      </rPr>
      <t>Операции с финансовыми активами</t>
    </r>
    <r>
      <rPr>
        <sz val="7"/>
        <rFont val="Arial"/>
        <family val="2"/>
        <charset val="204"/>
      </rPr>
      <t xml:space="preserve">
(стр.410 + стр.420 + стр.440 +  стр.460 + стр. 470 + стр.480)</t>
    </r>
  </si>
  <si>
    <r>
      <t xml:space="preserve">Операции с финансовыми активами и обязательствами </t>
    </r>
    <r>
      <rPr>
        <sz val="7"/>
        <rFont val="Arial"/>
        <family val="2"/>
        <charset val="204"/>
      </rPr>
      <t>(стр.390 - стр.510)</t>
    </r>
  </si>
  <si>
    <r>
      <t xml:space="preserve">Операции с нефинансовыми активами
</t>
    </r>
    <r>
      <rPr>
        <sz val="7"/>
        <rFont val="Arial"/>
        <family val="2"/>
        <charset val="204"/>
      </rPr>
      <t>(стр.320 + стр.330 + стр.350 + стр.360 + стр. 370)</t>
    </r>
  </si>
  <si>
    <r>
      <t xml:space="preserve">Чистый операционный результат
</t>
    </r>
    <r>
      <rPr>
        <sz val="7"/>
        <rFont val="Arial"/>
        <family val="2"/>
        <charset val="204"/>
      </rPr>
      <t>(стр.291 - стр.292 + стр.303)  (стр.310 + стр.380)</t>
    </r>
  </si>
  <si>
    <r>
      <t xml:space="preserve">Расходы </t>
    </r>
    <r>
      <rPr>
        <sz val="7"/>
        <rFont val="Arial"/>
        <family val="2"/>
        <charset val="204"/>
      </rPr>
      <t>(стр.160 + стр.170 + стр.190 + стр.210 + стр.230 + стр.240 +стр.260 + стр. 270 + стр.280)</t>
    </r>
  </si>
  <si>
    <r>
      <t xml:space="preserve">Доходы </t>
    </r>
    <r>
      <rPr>
        <sz val="7"/>
        <rFont val="Arial"/>
        <family val="2"/>
        <charset val="204"/>
      </rPr>
      <t>( стр.020 + стр.030 + стр.040 +стр.050 + стр.060 +стр.080 + стр.090 + стр.100 + стр.110)</t>
    </r>
  </si>
  <si>
    <t>Суммы, подлежащие исключению в рамках конс.бюджета субъекта Российской Федерации</t>
  </si>
  <si>
    <t>Суммы, подлежащие исключению в рамках конс.бюджета субъекта и бюджета тер. Фонда</t>
  </si>
  <si>
    <t xml:space="preserve">Консолидированный бюджет субъекта Российской Федерации и территориального государственного внебюджетного  фонда  </t>
  </si>
  <si>
    <t xml:space="preserve">   _________   ____________________________  20  __  г.</t>
  </si>
  <si>
    <t>(расшифровка подписи)</t>
  </si>
  <si>
    <t>(подпись)</t>
  </si>
  <si>
    <t xml:space="preserve"> (расшифровка подписи)</t>
  </si>
  <si>
    <t xml:space="preserve">(подпись)  </t>
  </si>
  <si>
    <t>Главный бухгалтер</t>
  </si>
  <si>
    <t>Руководитель</t>
  </si>
  <si>
    <t>992</t>
  </si>
  <si>
    <t>991</t>
  </si>
  <si>
    <t>в том числе по видам выбытий:
обслуживание внутренних долговых обязательств (в части процентов, пеней и штрафных санкций по полученным бюджетным кредитам)</t>
  </si>
  <si>
    <t>990</t>
  </si>
  <si>
    <t>бюджет территориального государственного внебюджетного фонда</t>
  </si>
  <si>
    <t>982</t>
  </si>
  <si>
    <t>981</t>
  </si>
  <si>
    <t>980</t>
  </si>
  <si>
    <t>бюджеты сельских поселений</t>
  </si>
  <si>
    <t>972</t>
  </si>
  <si>
    <t>971</t>
  </si>
  <si>
    <t>970</t>
  </si>
  <si>
    <t>бюджеты городских поселений</t>
  </si>
  <si>
    <t>962</t>
  </si>
  <si>
    <t>961</t>
  </si>
  <si>
    <t>960</t>
  </si>
  <si>
    <t>бюджеты муниципальных районов</t>
  </si>
  <si>
    <t>952</t>
  </si>
  <si>
    <t>951</t>
  </si>
  <si>
    <t>950</t>
  </si>
  <si>
    <t>бюджеты внутригородских районов</t>
  </si>
  <si>
    <t>12</t>
  </si>
  <si>
    <t>11</t>
  </si>
  <si>
    <t>10</t>
  </si>
  <si>
    <t>9</t>
  </si>
  <si>
    <t>8</t>
  </si>
  <si>
    <t>7</t>
  </si>
  <si>
    <t>6</t>
  </si>
  <si>
    <t>бюджеты городских округов с внутригородским делением</t>
  </si>
  <si>
    <t>бюджеты городских округов</t>
  </si>
  <si>
    <t>бюджеты внутригородских муниципальных образований городов федерального значения</t>
  </si>
  <si>
    <t>бюджет субъекта Российской Федерации</t>
  </si>
  <si>
    <t>ИТОГО</t>
  </si>
  <si>
    <t>Поступления</t>
  </si>
  <si>
    <t>Код стро-ки</t>
  </si>
  <si>
    <t>Выбытия</t>
  </si>
  <si>
    <t>Форма 0503321  с.7</t>
  </si>
  <si>
    <t>942</t>
  </si>
  <si>
    <t>941</t>
  </si>
  <si>
    <t>940</t>
  </si>
  <si>
    <t>932</t>
  </si>
  <si>
    <t>931</t>
  </si>
  <si>
    <t>930</t>
  </si>
  <si>
    <t>922</t>
  </si>
  <si>
    <t>921</t>
  </si>
  <si>
    <t>920</t>
  </si>
  <si>
    <t>912</t>
  </si>
  <si>
    <t>911</t>
  </si>
  <si>
    <t>910</t>
  </si>
  <si>
    <t>900</t>
  </si>
  <si>
    <t>ИТОГО:</t>
  </si>
  <si>
    <t>Форма 0503321  с.6</t>
  </si>
  <si>
    <t>Таблица консолидируемых расчетов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</si>
</sst>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8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sz val="7"/>
      <name val="Arial"/>
      <family val="2"/>
      <charset val="204"/>
    </font>
    <font>
      <sz val="9"/>
      <name val="Arial"/>
      <family val="2"/>
      <charset val="204"/>
    </font>
    <font>
      <sz val="7"/>
      <color indexed="8"/>
      <name val="Arial"/>
      <family val="2"/>
      <charset val="204"/>
    </font>
    <font>
      <sz val="7"/>
      <name val="Arial"/>
      <family val="2"/>
      <charset val="204"/>
    </font>
    <font>
      <i/>
      <sz val="8"/>
      <name val="Arial"/>
      <family val="2"/>
      <charset val="204"/>
    </font>
    <font>
      <i/>
      <sz val="7"/>
      <name val="Arial"/>
      <family val="2"/>
      <charset val="204"/>
    </font>
    <font>
      <sz val="11"/>
      <color indexed="8"/>
      <name val="Arial Cyr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b/>
      <i/>
      <sz val="7"/>
      <name val="Arial Cyr"/>
      <charset val="204"/>
    </font>
    <font>
      <b/>
      <sz val="7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86">
    <xf numFmtId="0" fontId="0" fillId="0" borderId="0" xfId="0"/>
    <xf numFmtId="0" fontId="20" fillId="0" borderId="0" xfId="37" applyFont="1" applyProtection="1"/>
    <xf numFmtId="0" fontId="21" fillId="0" borderId="0" xfId="0" applyFont="1" applyProtection="1"/>
    <xf numFmtId="0" fontId="22" fillId="0" borderId="0" xfId="37" applyFont="1" applyAlignment="1" applyProtection="1">
      <alignment horizontal="left"/>
    </xf>
    <xf numFmtId="0" fontId="20" fillId="0" borderId="0" xfId="37" applyFont="1" applyAlignment="1" applyProtection="1">
      <alignment horizontal="left"/>
    </xf>
    <xf numFmtId="0" fontId="20" fillId="0" borderId="0" xfId="37" applyFont="1" applyAlignment="1" applyProtection="1">
      <alignment horizontal="right"/>
    </xf>
    <xf numFmtId="0" fontId="20" fillId="0" borderId="0" xfId="37" applyFont="1" applyAlignment="1" applyProtection="1"/>
    <xf numFmtId="0" fontId="20" fillId="0" borderId="0" xfId="37" applyFont="1" applyBorder="1" applyAlignment="1" applyProtection="1">
      <alignment horizontal="center"/>
    </xf>
    <xf numFmtId="49" fontId="20" fillId="0" borderId="0" xfId="37" applyNumberFormat="1" applyFont="1" applyBorder="1" applyProtection="1"/>
    <xf numFmtId="0" fontId="20" fillId="0" borderId="0" xfId="37" applyFont="1" applyBorder="1" applyAlignment="1" applyProtection="1">
      <alignment horizontal="right"/>
    </xf>
    <xf numFmtId="0" fontId="20" fillId="0" borderId="0" xfId="37" applyFont="1" applyFill="1" applyAlignment="1" applyProtection="1">
      <alignment horizontal="left"/>
    </xf>
    <xf numFmtId="0" fontId="20" fillId="0" borderId="0" xfId="37" applyFont="1" applyAlignment="1" applyProtection="1">
      <alignment horizontal="centerContinuous"/>
    </xf>
    <xf numFmtId="0" fontId="23" fillId="0" borderId="0" xfId="0" applyFont="1" applyProtection="1"/>
    <xf numFmtId="49" fontId="22" fillId="24" borderId="10" xfId="37" applyNumberFormat="1" applyFont="1" applyFill="1" applyBorder="1" applyAlignment="1" applyProtection="1">
      <alignment horizontal="center"/>
    </xf>
    <xf numFmtId="49" fontId="22" fillId="24" borderId="11" xfId="37" applyNumberFormat="1" applyFont="1" applyFill="1" applyBorder="1" applyAlignment="1" applyProtection="1">
      <alignment horizontal="center"/>
    </xf>
    <xf numFmtId="49" fontId="22" fillId="0" borderId="12" xfId="37" applyNumberFormat="1" applyFont="1" applyBorder="1" applyAlignment="1" applyProtection="1">
      <alignment horizontal="center"/>
    </xf>
    <xf numFmtId="49" fontId="22" fillId="0" borderId="13" xfId="37" applyNumberFormat="1" applyFont="1" applyBorder="1" applyAlignment="1" applyProtection="1">
      <alignment horizontal="center"/>
    </xf>
    <xf numFmtId="49" fontId="22" fillId="25" borderId="12" xfId="37" applyNumberFormat="1" applyFont="1" applyFill="1" applyBorder="1" applyAlignment="1" applyProtection="1">
      <alignment horizontal="center"/>
    </xf>
    <xf numFmtId="49" fontId="22" fillId="25" borderId="13" xfId="37" applyNumberFormat="1" applyFont="1" applyFill="1" applyBorder="1" applyAlignment="1" applyProtection="1">
      <alignment horizontal="center"/>
    </xf>
    <xf numFmtId="49" fontId="22" fillId="0" borderId="14" xfId="37" applyNumberFormat="1" applyFont="1" applyBorder="1" applyAlignment="1" applyProtection="1">
      <alignment horizontal="center"/>
    </xf>
    <xf numFmtId="49" fontId="22" fillId="0" borderId="15" xfId="37" applyNumberFormat="1" applyFont="1" applyBorder="1" applyAlignment="1" applyProtection="1">
      <alignment horizontal="center"/>
    </xf>
    <xf numFmtId="49" fontId="22" fillId="0" borderId="16" xfId="37" applyNumberFormat="1" applyFont="1" applyBorder="1" applyAlignment="1" applyProtection="1">
      <alignment horizontal="center"/>
    </xf>
    <xf numFmtId="49" fontId="22" fillId="0" borderId="17" xfId="37" applyNumberFormat="1" applyFont="1" applyBorder="1" applyAlignment="1" applyProtection="1">
      <alignment horizontal="center"/>
    </xf>
    <xf numFmtId="49" fontId="22" fillId="0" borderId="16" xfId="37" applyNumberFormat="1" applyFont="1" applyFill="1" applyBorder="1" applyAlignment="1" applyProtection="1">
      <alignment horizontal="center"/>
    </xf>
    <xf numFmtId="49" fontId="22" fillId="24" borderId="12" xfId="37" applyNumberFormat="1" applyFont="1" applyFill="1" applyBorder="1" applyAlignment="1" applyProtection="1">
      <alignment horizontal="center"/>
    </xf>
    <xf numFmtId="49" fontId="22" fillId="25" borderId="18" xfId="37" applyNumberFormat="1" applyFont="1" applyFill="1" applyBorder="1" applyAlignment="1" applyProtection="1">
      <alignment horizontal="center"/>
    </xf>
    <xf numFmtId="49" fontId="22" fillId="0" borderId="18" xfId="37" applyNumberFormat="1" applyFont="1" applyBorder="1" applyAlignment="1" applyProtection="1">
      <alignment horizontal="center"/>
    </xf>
    <xf numFmtId="49" fontId="22" fillId="0" borderId="19" xfId="37" applyNumberFormat="1" applyFont="1" applyBorder="1" applyAlignment="1" applyProtection="1">
      <alignment horizontal="center"/>
    </xf>
    <xf numFmtId="49" fontId="22" fillId="0" borderId="20" xfId="37" applyNumberFormat="1" applyFont="1" applyBorder="1" applyAlignment="1" applyProtection="1">
      <alignment horizontal="center"/>
    </xf>
    <xf numFmtId="0" fontId="24" fillId="0" borderId="0" xfId="37" applyFont="1" applyBorder="1" applyAlignment="1" applyProtection="1">
      <alignment horizontal="left" wrapText="1"/>
    </xf>
    <xf numFmtId="49" fontId="20" fillId="0" borderId="0" xfId="37" applyNumberFormat="1" applyFont="1" applyBorder="1" applyAlignment="1" applyProtection="1">
      <alignment horizontal="center"/>
    </xf>
    <xf numFmtId="49" fontId="20" fillId="0" borderId="21" xfId="37" applyNumberFormat="1" applyFont="1" applyBorder="1" applyAlignment="1" applyProtection="1">
      <alignment horizontal="center"/>
    </xf>
    <xf numFmtId="49" fontId="22" fillId="25" borderId="10" xfId="37" applyNumberFormat="1" applyFont="1" applyFill="1" applyBorder="1" applyAlignment="1" applyProtection="1">
      <alignment horizontal="center"/>
    </xf>
    <xf numFmtId="49" fontId="22" fillId="25" borderId="22" xfId="37" applyNumberFormat="1" applyFont="1" applyFill="1" applyBorder="1" applyAlignment="1" applyProtection="1">
      <alignment horizontal="center"/>
    </xf>
    <xf numFmtId="0" fontId="20" fillId="0" borderId="0" xfId="37" applyFont="1" applyBorder="1" applyAlignment="1" applyProtection="1">
      <alignment horizontal="left" wrapText="1"/>
    </xf>
    <xf numFmtId="49" fontId="22" fillId="25" borderId="14" xfId="37" applyNumberFormat="1" applyFont="1" applyFill="1" applyBorder="1" applyAlignment="1" applyProtection="1">
      <alignment horizontal="center"/>
    </xf>
    <xf numFmtId="49" fontId="22" fillId="24" borderId="18" xfId="37" applyNumberFormat="1" applyFont="1" applyFill="1" applyBorder="1" applyAlignment="1" applyProtection="1">
      <alignment horizontal="center"/>
    </xf>
    <xf numFmtId="49" fontId="22" fillId="26" borderId="12" xfId="37" applyNumberFormat="1" applyFont="1" applyFill="1" applyBorder="1" applyAlignment="1" applyProtection="1">
      <alignment horizontal="center"/>
    </xf>
    <xf numFmtId="49" fontId="22" fillId="26" borderId="18" xfId="37" applyNumberFormat="1" applyFont="1" applyFill="1" applyBorder="1" applyAlignment="1" applyProtection="1">
      <alignment horizontal="center"/>
    </xf>
    <xf numFmtId="49" fontId="22" fillId="0" borderId="23" xfId="37" applyNumberFormat="1" applyFont="1" applyBorder="1" applyAlignment="1" applyProtection="1">
      <alignment horizontal="center"/>
    </xf>
    <xf numFmtId="0" fontId="20" fillId="0" borderId="21" xfId="37" applyFont="1" applyBorder="1" applyAlignment="1" applyProtection="1">
      <alignment horizontal="left" wrapText="1"/>
    </xf>
    <xf numFmtId="0" fontId="20" fillId="0" borderId="21" xfId="37" applyFont="1" applyBorder="1" applyAlignment="1" applyProtection="1">
      <alignment horizontal="center" vertical="center"/>
    </xf>
    <xf numFmtId="49" fontId="22" fillId="0" borderId="14" xfId="37" applyNumberFormat="1" applyFont="1" applyFill="1" applyBorder="1" applyAlignment="1" applyProtection="1">
      <alignment horizontal="center"/>
    </xf>
    <xf numFmtId="49" fontId="22" fillId="0" borderId="13" xfId="37" applyNumberFormat="1" applyFont="1" applyFill="1" applyBorder="1" applyAlignment="1" applyProtection="1">
      <alignment horizontal="center"/>
    </xf>
    <xf numFmtId="49" fontId="22" fillId="0" borderId="24" xfId="37" applyNumberFormat="1" applyFont="1" applyFill="1" applyBorder="1" applyAlignment="1" applyProtection="1">
      <alignment horizontal="center"/>
    </xf>
    <xf numFmtId="49" fontId="22" fillId="0" borderId="25" xfId="37" applyNumberFormat="1" applyFont="1" applyFill="1" applyBorder="1" applyAlignment="1" applyProtection="1">
      <alignment horizontal="center"/>
    </xf>
    <xf numFmtId="49" fontId="22" fillId="0" borderId="17" xfId="37" applyNumberFormat="1" applyFont="1" applyFill="1" applyBorder="1" applyAlignment="1" applyProtection="1">
      <alignment horizontal="center"/>
    </xf>
    <xf numFmtId="49" fontId="22" fillId="25" borderId="15" xfId="37" applyNumberFormat="1" applyFont="1" applyFill="1" applyBorder="1" applyAlignment="1" applyProtection="1">
      <alignment horizontal="center"/>
    </xf>
    <xf numFmtId="49" fontId="22" fillId="0" borderId="24" xfId="37" applyNumberFormat="1" applyFont="1" applyBorder="1" applyAlignment="1" applyProtection="1">
      <alignment horizontal="center"/>
    </xf>
    <xf numFmtId="49" fontId="22" fillId="25" borderId="16" xfId="37" applyNumberFormat="1" applyFont="1" applyFill="1" applyBorder="1" applyAlignment="1" applyProtection="1">
      <alignment horizontal="center"/>
    </xf>
    <xf numFmtId="49" fontId="22" fillId="25" borderId="25" xfId="37" applyNumberFormat="1" applyFont="1" applyFill="1" applyBorder="1" applyAlignment="1" applyProtection="1">
      <alignment horizontal="center"/>
    </xf>
    <xf numFmtId="0" fontId="20" fillId="0" borderId="0" xfId="37" applyFont="1" applyBorder="1" applyProtection="1"/>
    <xf numFmtId="0" fontId="26" fillId="0" borderId="0" xfId="37" applyFont="1" applyProtection="1"/>
    <xf numFmtId="0" fontId="27" fillId="0" borderId="0" xfId="0" applyFont="1" applyProtection="1"/>
    <xf numFmtId="0" fontId="25" fillId="0" borderId="26" xfId="37" applyFont="1" applyBorder="1" applyAlignment="1" applyProtection="1">
      <alignment horizontal="center" vertical="center"/>
    </xf>
    <xf numFmtId="0" fontId="28" fillId="0" borderId="27" xfId="37" applyFont="1" applyBorder="1" applyAlignment="1" applyProtection="1">
      <alignment horizontal="center" vertical="center"/>
    </xf>
    <xf numFmtId="0" fontId="28" fillId="0" borderId="17" xfId="37" applyFont="1" applyBorder="1" applyAlignment="1" applyProtection="1">
      <alignment horizontal="center" vertical="center"/>
    </xf>
    <xf numFmtId="0" fontId="28" fillId="0" borderId="28" xfId="37" applyFont="1" applyBorder="1" applyAlignment="1" applyProtection="1">
      <alignment horizontal="center" vertical="center"/>
    </xf>
    <xf numFmtId="0" fontId="28" fillId="0" borderId="20" xfId="37" applyFont="1" applyBorder="1" applyAlignment="1" applyProtection="1">
      <alignment horizontal="center" vertical="center"/>
    </xf>
    <xf numFmtId="0" fontId="22" fillId="24" borderId="29" xfId="37" applyFont="1" applyFill="1" applyBorder="1" applyAlignment="1" applyProtection="1">
      <alignment horizontal="center" wrapText="1"/>
    </xf>
    <xf numFmtId="0" fontId="22" fillId="24" borderId="29" xfId="37" applyFont="1" applyFill="1" applyBorder="1" applyAlignment="1" applyProtection="1">
      <alignment horizontal="center" vertical="center" wrapText="1"/>
    </xf>
    <xf numFmtId="0" fontId="22" fillId="25" borderId="29" xfId="37" applyFont="1" applyFill="1" applyBorder="1" applyAlignment="1" applyProtection="1">
      <alignment horizontal="center" wrapText="1"/>
    </xf>
    <xf numFmtId="0" fontId="22" fillId="25" borderId="30" xfId="37" applyFont="1" applyFill="1" applyBorder="1" applyAlignment="1" applyProtection="1">
      <alignment horizontal="center" wrapText="1"/>
    </xf>
    <xf numFmtId="0" fontId="20" fillId="0" borderId="31" xfId="37" applyFont="1" applyBorder="1" applyAlignment="1" applyProtection="1">
      <alignment horizontal="left" wrapText="1" indent="3"/>
    </xf>
    <xf numFmtId="0" fontId="20" fillId="0" borderId="30" xfId="37" applyFont="1" applyBorder="1" applyAlignment="1" applyProtection="1">
      <alignment horizontal="left" wrapText="1" indent="3"/>
    </xf>
    <xf numFmtId="0" fontId="20" fillId="0" borderId="29" xfId="37" applyFont="1" applyBorder="1" applyAlignment="1" applyProtection="1">
      <alignment horizontal="left" wrapText="1" indent="3"/>
    </xf>
    <xf numFmtId="0" fontId="20" fillId="0" borderId="32" xfId="37" applyFont="1" applyBorder="1" applyAlignment="1" applyProtection="1">
      <alignment horizontal="left" wrapText="1" indent="3"/>
    </xf>
    <xf numFmtId="0" fontId="29" fillId="25" borderId="29" xfId="37" applyFont="1" applyFill="1" applyBorder="1" applyAlignment="1" applyProtection="1">
      <alignment horizontal="left" wrapText="1" indent="1"/>
    </xf>
    <xf numFmtId="0" fontId="29" fillId="25" borderId="0" xfId="37" applyFont="1" applyFill="1" applyBorder="1" applyAlignment="1" applyProtection="1">
      <alignment horizontal="left" wrapText="1" indent="1"/>
    </xf>
    <xf numFmtId="0" fontId="29" fillId="0" borderId="29" xfId="37" applyFont="1" applyBorder="1" applyAlignment="1" applyProtection="1">
      <alignment horizontal="left" wrapText="1" indent="1"/>
    </xf>
    <xf numFmtId="0" fontId="29" fillId="0" borderId="30" xfId="37" applyFont="1" applyBorder="1" applyAlignment="1" applyProtection="1">
      <alignment horizontal="left" wrapText="1" indent="1"/>
    </xf>
    <xf numFmtId="0" fontId="20" fillId="25" borderId="31" xfId="37" applyFont="1" applyFill="1" applyBorder="1" applyAlignment="1" applyProtection="1">
      <alignment horizontal="center" wrapText="1"/>
    </xf>
    <xf numFmtId="0" fontId="29" fillId="26" borderId="29" xfId="37" applyFont="1" applyFill="1" applyBorder="1" applyAlignment="1" applyProtection="1">
      <alignment horizontal="left" wrapText="1" indent="1"/>
    </xf>
    <xf numFmtId="0" fontId="29" fillId="25" borderId="30" xfId="37" applyFont="1" applyFill="1" applyBorder="1" applyAlignment="1" applyProtection="1">
      <alignment horizontal="left" wrapText="1" indent="1"/>
    </xf>
    <xf numFmtId="0" fontId="20" fillId="0" borderId="0" xfId="37" applyFont="1" applyBorder="1" applyAlignment="1" applyProtection="1">
      <alignment horizontal="left" wrapText="1" indent="3"/>
    </xf>
    <xf numFmtId="0" fontId="29" fillId="25" borderId="33" xfId="37" applyFont="1" applyFill="1" applyBorder="1" applyAlignment="1" applyProtection="1">
      <alignment horizontal="left" wrapText="1" indent="1"/>
    </xf>
    <xf numFmtId="0" fontId="29" fillId="25" borderId="34" xfId="37" applyFont="1" applyFill="1" applyBorder="1" applyAlignment="1" applyProtection="1">
      <alignment horizontal="left" wrapText="1" indent="1"/>
    </xf>
    <xf numFmtId="0" fontId="20" fillId="0" borderId="29" xfId="37" applyFont="1" applyFill="1" applyBorder="1" applyAlignment="1" applyProtection="1">
      <alignment horizontal="left" wrapText="1" indent="3"/>
    </xf>
    <xf numFmtId="0" fontId="20" fillId="0" borderId="33" xfId="37" applyFont="1" applyBorder="1" applyAlignment="1" applyProtection="1">
      <alignment horizontal="left" wrapText="1" indent="3"/>
    </xf>
    <xf numFmtId="49" fontId="25" fillId="0" borderId="35" xfId="37" applyNumberFormat="1" applyFont="1" applyBorder="1" applyAlignment="1" applyProtection="1">
      <alignment horizontal="center" vertical="center" wrapText="1"/>
    </xf>
    <xf numFmtId="49" fontId="25" fillId="0" borderId="17" xfId="37" applyNumberFormat="1" applyFont="1" applyBorder="1" applyAlignment="1" applyProtection="1">
      <alignment horizontal="center" vertical="center" wrapText="1"/>
    </xf>
    <xf numFmtId="0" fontId="25" fillId="0" borderId="35" xfId="37" applyFont="1" applyFill="1" applyBorder="1" applyAlignment="1" applyProtection="1">
      <alignment horizontal="center" vertical="center" wrapText="1"/>
    </xf>
    <xf numFmtId="0" fontId="25" fillId="0" borderId="35" xfId="37" applyFont="1" applyBorder="1" applyAlignment="1" applyProtection="1">
      <alignment horizontal="center" vertical="center" wrapText="1"/>
    </xf>
    <xf numFmtId="0" fontId="25" fillId="0" borderId="17" xfId="37" applyFont="1" applyBorder="1" applyAlignment="1" applyProtection="1">
      <alignment horizontal="center" vertical="center" wrapText="1"/>
    </xf>
    <xf numFmtId="0" fontId="20" fillId="0" borderId="36" xfId="37" applyFont="1" applyBorder="1" applyAlignment="1" applyProtection="1">
      <alignment horizontal="center"/>
    </xf>
    <xf numFmtId="0" fontId="25" fillId="0" borderId="27" xfId="37" applyFont="1" applyBorder="1" applyAlignment="1" applyProtection="1">
      <alignment horizontal="center" vertical="center"/>
    </xf>
    <xf numFmtId="0" fontId="19" fillId="0" borderId="26" xfId="37" applyFont="1" applyBorder="1" applyAlignment="1" applyProtection="1"/>
    <xf numFmtId="49" fontId="20" fillId="0" borderId="37" xfId="37" applyNumberFormat="1" applyFont="1" applyBorder="1" applyAlignment="1" applyProtection="1">
      <alignment horizontal="center"/>
    </xf>
    <xf numFmtId="49" fontId="20" fillId="0" borderId="38" xfId="37" applyNumberFormat="1" applyFont="1" applyBorder="1" applyAlignment="1" applyProtection="1">
      <alignment horizontal="center" vertical="center"/>
    </xf>
    <xf numFmtId="49" fontId="20" fillId="0" borderId="39" xfId="37" applyNumberFormat="1" applyFont="1" applyBorder="1" applyAlignment="1" applyProtection="1">
      <alignment horizontal="center" vertical="center"/>
    </xf>
    <xf numFmtId="0" fontId="20" fillId="0" borderId="40" xfId="37" applyFont="1" applyBorder="1" applyAlignment="1" applyProtection="1">
      <alignment horizontal="center"/>
    </xf>
    <xf numFmtId="49" fontId="22" fillId="24" borderId="15" xfId="37" applyNumberFormat="1" applyFont="1" applyFill="1" applyBorder="1" applyAlignment="1" applyProtection="1">
      <alignment horizontal="center"/>
    </xf>
    <xf numFmtId="49" fontId="22" fillId="0" borderId="25" xfId="37" applyNumberFormat="1" applyFont="1" applyBorder="1" applyAlignment="1" applyProtection="1">
      <alignment horizontal="center"/>
    </xf>
    <xf numFmtId="0" fontId="20" fillId="27" borderId="0" xfId="37" applyFont="1" applyFill="1" applyBorder="1" applyAlignment="1" applyProtection="1">
      <alignment horizontal="left" wrapText="1"/>
    </xf>
    <xf numFmtId="49" fontId="22" fillId="27" borderId="16" xfId="37" applyNumberFormat="1" applyFont="1" applyFill="1" applyBorder="1" applyAlignment="1" applyProtection="1">
      <alignment horizontal="center"/>
    </xf>
    <xf numFmtId="49" fontId="22" fillId="27" borderId="25" xfId="37" applyNumberFormat="1" applyFont="1" applyFill="1" applyBorder="1" applyAlignment="1" applyProtection="1">
      <alignment horizontal="center"/>
    </xf>
    <xf numFmtId="4" fontId="20" fillId="27" borderId="26" xfId="37" applyNumberFormat="1" applyFont="1" applyFill="1" applyBorder="1" applyAlignment="1" applyProtection="1">
      <alignment horizontal="center"/>
    </xf>
    <xf numFmtId="4" fontId="20" fillId="27" borderId="28" xfId="37" applyNumberFormat="1" applyFont="1" applyFill="1" applyBorder="1" applyAlignment="1" applyProtection="1">
      <alignment horizontal="center"/>
    </xf>
    <xf numFmtId="4" fontId="20" fillId="27" borderId="17" xfId="37" applyNumberFormat="1" applyFont="1" applyFill="1" applyBorder="1" applyAlignment="1" applyProtection="1">
      <alignment horizontal="center"/>
    </xf>
    <xf numFmtId="4" fontId="20" fillId="27" borderId="41" xfId="37" applyNumberFormat="1" applyFont="1" applyFill="1" applyBorder="1" applyAlignment="1" applyProtection="1">
      <alignment horizontal="center"/>
    </xf>
    <xf numFmtId="0" fontId="20" fillId="27" borderId="42" xfId="37" applyFont="1" applyFill="1" applyBorder="1" applyAlignment="1" applyProtection="1">
      <alignment horizontal="left" wrapText="1"/>
    </xf>
    <xf numFmtId="49" fontId="22" fillId="27" borderId="17" xfId="37" applyNumberFormat="1" applyFont="1" applyFill="1" applyBorder="1" applyAlignment="1" applyProtection="1">
      <alignment horizontal="center"/>
    </xf>
    <xf numFmtId="49" fontId="22" fillId="27" borderId="43" xfId="37" applyNumberFormat="1" applyFont="1" applyFill="1" applyBorder="1" applyAlignment="1" applyProtection="1">
      <alignment horizontal="center"/>
    </xf>
    <xf numFmtId="4" fontId="20" fillId="27" borderId="25" xfId="37" applyNumberFormat="1" applyFont="1" applyFill="1" applyBorder="1" applyAlignment="1" applyProtection="1">
      <alignment horizontal="center"/>
    </xf>
    <xf numFmtId="4" fontId="20" fillId="27" borderId="44" xfId="37" applyNumberFormat="1" applyFont="1" applyFill="1" applyBorder="1" applyAlignment="1" applyProtection="1">
      <alignment horizontal="center"/>
    </xf>
    <xf numFmtId="0" fontId="20" fillId="27" borderId="34" xfId="37" applyFont="1" applyFill="1" applyBorder="1" applyAlignment="1" applyProtection="1">
      <alignment horizontal="left" wrapText="1"/>
    </xf>
    <xf numFmtId="164" fontId="20" fillId="24" borderId="45" xfId="37" applyNumberFormat="1" applyFont="1" applyFill="1" applyBorder="1" applyAlignment="1" applyProtection="1">
      <alignment horizontal="right"/>
    </xf>
    <xf numFmtId="164" fontId="20" fillId="24" borderId="11" xfId="37" applyNumberFormat="1" applyFont="1" applyFill="1" applyBorder="1" applyAlignment="1" applyProtection="1">
      <alignment horizontal="right"/>
    </xf>
    <xf numFmtId="164" fontId="20" fillId="24" borderId="46" xfId="37" applyNumberFormat="1" applyFont="1" applyFill="1" applyBorder="1" applyAlignment="1" applyProtection="1">
      <alignment horizontal="right"/>
    </xf>
    <xf numFmtId="164" fontId="20" fillId="24" borderId="27" xfId="37" applyNumberFormat="1" applyFont="1" applyFill="1" applyBorder="1" applyAlignment="1" applyProtection="1">
      <alignment horizontal="right"/>
    </xf>
    <xf numFmtId="164" fontId="20" fillId="0" borderId="47" xfId="37" applyNumberFormat="1" applyFont="1" applyBorder="1" applyAlignment="1" applyProtection="1">
      <alignment horizontal="right" wrapText="1"/>
      <protection locked="0"/>
    </xf>
    <xf numFmtId="164" fontId="20" fillId="24" borderId="15" xfId="37" applyNumberFormat="1" applyFont="1" applyFill="1" applyBorder="1" applyAlignment="1" applyProtection="1">
      <alignment horizontal="right"/>
    </xf>
    <xf numFmtId="164" fontId="20" fillId="0" borderId="13" xfId="37" applyNumberFormat="1" applyFont="1" applyBorder="1" applyAlignment="1" applyProtection="1">
      <alignment horizontal="right" wrapText="1"/>
      <protection locked="0"/>
    </xf>
    <xf numFmtId="164" fontId="20" fillId="0" borderId="48" xfId="37" applyNumberFormat="1" applyFont="1" applyBorder="1" applyAlignment="1" applyProtection="1">
      <alignment horizontal="right" wrapText="1"/>
      <protection locked="0"/>
    </xf>
    <xf numFmtId="164" fontId="20" fillId="27" borderId="15" xfId="37" applyNumberFormat="1" applyFont="1" applyFill="1" applyBorder="1" applyAlignment="1" applyProtection="1">
      <alignment horizontal="right"/>
    </xf>
    <xf numFmtId="164" fontId="20" fillId="25" borderId="47" xfId="37" applyNumberFormat="1" applyFont="1" applyFill="1" applyBorder="1" applyAlignment="1" applyProtection="1">
      <alignment horizontal="right"/>
    </xf>
    <xf numFmtId="164" fontId="20" fillId="24" borderId="47" xfId="37" applyNumberFormat="1" applyFont="1" applyFill="1" applyBorder="1" applyAlignment="1" applyProtection="1">
      <alignment horizontal="right"/>
    </xf>
    <xf numFmtId="164" fontId="20" fillId="27" borderId="13" xfId="37" applyNumberFormat="1" applyFont="1" applyFill="1" applyBorder="1" applyAlignment="1" applyProtection="1">
      <alignment horizontal="right" wrapText="1"/>
      <protection locked="0"/>
    </xf>
    <xf numFmtId="164" fontId="20" fillId="24" borderId="13" xfId="37" applyNumberFormat="1" applyFont="1" applyFill="1" applyBorder="1" applyAlignment="1" applyProtection="1">
      <alignment horizontal="right"/>
    </xf>
    <xf numFmtId="164" fontId="20" fillId="0" borderId="15" xfId="37" applyNumberFormat="1" applyFont="1" applyBorder="1" applyAlignment="1" applyProtection="1">
      <alignment horizontal="right" wrapText="1"/>
      <protection locked="0"/>
    </xf>
    <xf numFmtId="164" fontId="20" fillId="0" borderId="49" xfId="37" applyNumberFormat="1" applyFont="1" applyBorder="1" applyAlignment="1" applyProtection="1">
      <alignment horizontal="right" wrapText="1"/>
      <protection locked="0"/>
    </xf>
    <xf numFmtId="164" fontId="20" fillId="25" borderId="48" xfId="37" applyNumberFormat="1" applyFont="1" applyFill="1" applyBorder="1" applyAlignment="1" applyProtection="1">
      <alignment horizontal="right"/>
    </xf>
    <xf numFmtId="164" fontId="20" fillId="0" borderId="26" xfId="37" applyNumberFormat="1" applyFont="1" applyBorder="1" applyAlignment="1" applyProtection="1">
      <alignment horizontal="right" wrapText="1"/>
      <protection locked="0"/>
    </xf>
    <xf numFmtId="164" fontId="20" fillId="0" borderId="25" xfId="37" applyNumberFormat="1" applyFont="1" applyBorder="1" applyAlignment="1" applyProtection="1">
      <alignment horizontal="right" wrapText="1"/>
      <protection locked="0"/>
    </xf>
    <xf numFmtId="164" fontId="20" fillId="0" borderId="44" xfId="37" applyNumberFormat="1" applyFont="1" applyBorder="1" applyAlignment="1" applyProtection="1">
      <alignment horizontal="right" wrapText="1"/>
      <protection locked="0"/>
    </xf>
    <xf numFmtId="164" fontId="20" fillId="0" borderId="28" xfId="37" applyNumberFormat="1" applyFont="1" applyBorder="1" applyAlignment="1" applyProtection="1">
      <alignment horizontal="right" wrapText="1"/>
      <protection locked="0"/>
    </xf>
    <xf numFmtId="164" fontId="20" fillId="24" borderId="49" xfId="37" applyNumberFormat="1" applyFont="1" applyFill="1" applyBorder="1" applyAlignment="1" applyProtection="1">
      <alignment horizontal="right"/>
    </xf>
    <xf numFmtId="164" fontId="20" fillId="25" borderId="15" xfId="37" applyNumberFormat="1" applyFont="1" applyFill="1" applyBorder="1" applyAlignment="1" applyProtection="1">
      <alignment horizontal="right"/>
    </xf>
    <xf numFmtId="164" fontId="20" fillId="25" borderId="49" xfId="37" applyNumberFormat="1" applyFont="1" applyFill="1" applyBorder="1" applyAlignment="1" applyProtection="1">
      <alignment horizontal="right"/>
    </xf>
    <xf numFmtId="164" fontId="20" fillId="0" borderId="27" xfId="37" applyNumberFormat="1" applyFont="1" applyBorder="1" applyAlignment="1" applyProtection="1">
      <alignment horizontal="right" wrapText="1"/>
      <protection locked="0"/>
    </xf>
    <xf numFmtId="164" fontId="20" fillId="27" borderId="13" xfId="37" applyNumberFormat="1" applyFont="1" applyFill="1" applyBorder="1" applyAlignment="1" applyProtection="1">
      <alignment horizontal="right"/>
    </xf>
    <xf numFmtId="164" fontId="20" fillId="24" borderId="50" xfId="37" applyNumberFormat="1" applyFont="1" applyFill="1" applyBorder="1" applyAlignment="1" applyProtection="1">
      <alignment horizontal="right"/>
    </xf>
    <xf numFmtId="164" fontId="20" fillId="0" borderId="20" xfId="37" applyNumberFormat="1" applyFont="1" applyBorder="1" applyAlignment="1" applyProtection="1">
      <alignment horizontal="right" wrapText="1"/>
      <protection locked="0"/>
    </xf>
    <xf numFmtId="164" fontId="20" fillId="24" borderId="20" xfId="37" applyNumberFormat="1" applyFont="1" applyFill="1" applyBorder="1" applyAlignment="1" applyProtection="1">
      <alignment horizontal="right"/>
    </xf>
    <xf numFmtId="164" fontId="20" fillId="0" borderId="51" xfId="37" applyNumberFormat="1" applyFont="1" applyBorder="1" applyAlignment="1" applyProtection="1">
      <alignment horizontal="right" wrapText="1"/>
      <protection locked="0"/>
    </xf>
    <xf numFmtId="164" fontId="20" fillId="25" borderId="11" xfId="37" applyNumberFormat="1" applyFont="1" applyFill="1" applyBorder="1" applyAlignment="1" applyProtection="1">
      <alignment horizontal="right"/>
    </xf>
    <xf numFmtId="164" fontId="20" fillId="25" borderId="46" xfId="37" applyNumberFormat="1" applyFont="1" applyFill="1" applyBorder="1" applyAlignment="1" applyProtection="1">
      <alignment horizontal="right"/>
    </xf>
    <xf numFmtId="164" fontId="20" fillId="26" borderId="15" xfId="37" applyNumberFormat="1" applyFont="1" applyFill="1" applyBorder="1" applyAlignment="1" applyProtection="1">
      <alignment horizontal="right"/>
    </xf>
    <xf numFmtId="164" fontId="20" fillId="26" borderId="49" xfId="37" applyNumberFormat="1" applyFont="1" applyFill="1" applyBorder="1" applyAlignment="1" applyProtection="1">
      <alignment horizontal="right"/>
    </xf>
    <xf numFmtId="164" fontId="20" fillId="27" borderId="48" xfId="37" applyNumberFormat="1" applyFont="1" applyFill="1" applyBorder="1" applyAlignment="1" applyProtection="1">
      <alignment horizontal="right"/>
    </xf>
    <xf numFmtId="164" fontId="20" fillId="0" borderId="47" xfId="37" applyNumberFormat="1" applyFont="1" applyBorder="1" applyAlignment="1" applyProtection="1">
      <alignment horizontal="right"/>
      <protection locked="0"/>
    </xf>
    <xf numFmtId="164" fontId="20" fillId="0" borderId="13" xfId="37" applyNumberFormat="1" applyFont="1" applyBorder="1" applyAlignment="1" applyProtection="1">
      <alignment horizontal="right"/>
      <protection locked="0"/>
    </xf>
    <xf numFmtId="164" fontId="20" fillId="0" borderId="48" xfId="37" applyNumberFormat="1" applyFont="1" applyBorder="1" applyAlignment="1" applyProtection="1">
      <alignment horizontal="right"/>
      <protection locked="0"/>
    </xf>
    <xf numFmtId="164" fontId="20" fillId="0" borderId="27" xfId="37" applyNumberFormat="1" applyFont="1" applyBorder="1" applyAlignment="1" applyProtection="1">
      <alignment horizontal="right"/>
      <protection locked="0"/>
    </xf>
    <xf numFmtId="164" fontId="20" fillId="0" borderId="15" xfId="37" applyNumberFormat="1" applyFont="1" applyBorder="1" applyAlignment="1" applyProtection="1">
      <alignment horizontal="right"/>
      <protection locked="0"/>
    </xf>
    <xf numFmtId="164" fontId="20" fillId="0" borderId="49" xfId="37" applyNumberFormat="1" applyFont="1" applyBorder="1" applyAlignment="1" applyProtection="1">
      <alignment horizontal="right"/>
      <protection locked="0"/>
    </xf>
    <xf numFmtId="164" fontId="20" fillId="25" borderId="13" xfId="37" applyNumberFormat="1" applyFont="1" applyFill="1" applyBorder="1" applyAlignment="1" applyProtection="1">
      <alignment horizontal="right"/>
    </xf>
    <xf numFmtId="164" fontId="20" fillId="0" borderId="28" xfId="37" applyNumberFormat="1" applyFont="1" applyBorder="1" applyAlignment="1" applyProtection="1">
      <alignment horizontal="right"/>
      <protection locked="0"/>
    </xf>
    <xf numFmtId="164" fontId="20" fillId="24" borderId="26" xfId="37" applyNumberFormat="1" applyFont="1" applyFill="1" applyBorder="1" applyAlignment="1" applyProtection="1">
      <alignment horizontal="right"/>
    </xf>
    <xf numFmtId="164" fontId="20" fillId="0" borderId="17" xfId="37" applyNumberFormat="1" applyFont="1" applyBorder="1" applyAlignment="1" applyProtection="1">
      <alignment horizontal="right"/>
      <protection locked="0"/>
    </xf>
    <xf numFmtId="164" fontId="20" fillId="0" borderId="41" xfId="37" applyNumberFormat="1" applyFont="1" applyBorder="1" applyAlignment="1" applyProtection="1">
      <alignment horizontal="right"/>
      <protection locked="0"/>
    </xf>
    <xf numFmtId="164" fontId="20" fillId="0" borderId="20" xfId="37" applyNumberFormat="1" applyFont="1" applyBorder="1" applyAlignment="1" applyProtection="1">
      <alignment horizontal="right"/>
      <protection locked="0"/>
    </xf>
    <xf numFmtId="164" fontId="20" fillId="0" borderId="51" xfId="37" applyNumberFormat="1" applyFont="1" applyBorder="1" applyAlignment="1" applyProtection="1">
      <alignment horizontal="right"/>
      <protection locked="0"/>
    </xf>
    <xf numFmtId="164" fontId="20" fillId="25" borderId="45" xfId="37" applyNumberFormat="1" applyFont="1" applyFill="1" applyBorder="1" applyAlignment="1" applyProtection="1">
      <alignment horizontal="right"/>
    </xf>
    <xf numFmtId="164" fontId="20" fillId="0" borderId="47" xfId="37" applyNumberFormat="1" applyFont="1" applyFill="1" applyBorder="1" applyAlignment="1" applyProtection="1">
      <alignment horizontal="right"/>
      <protection locked="0"/>
    </xf>
    <xf numFmtId="164" fontId="20" fillId="0" borderId="13" xfId="37" applyNumberFormat="1" applyFont="1" applyFill="1" applyBorder="1" applyAlignment="1" applyProtection="1">
      <alignment horizontal="right"/>
      <protection locked="0"/>
    </xf>
    <xf numFmtId="164" fontId="20" fillId="0" borderId="48" xfId="37" applyNumberFormat="1" applyFont="1" applyFill="1" applyBorder="1" applyAlignment="1" applyProtection="1">
      <alignment horizontal="right"/>
      <protection locked="0"/>
    </xf>
    <xf numFmtId="164" fontId="20" fillId="0" borderId="27" xfId="37" applyNumberFormat="1" applyFont="1" applyFill="1" applyBorder="1" applyAlignment="1" applyProtection="1">
      <alignment horizontal="right"/>
      <protection locked="0"/>
    </xf>
    <xf numFmtId="164" fontId="20" fillId="0" borderId="15" xfId="37" applyNumberFormat="1" applyFont="1" applyFill="1" applyBorder="1" applyAlignment="1" applyProtection="1">
      <alignment horizontal="right"/>
      <protection locked="0"/>
    </xf>
    <xf numFmtId="164" fontId="20" fillId="0" borderId="49" xfId="37" applyNumberFormat="1" applyFont="1" applyFill="1" applyBorder="1" applyAlignment="1" applyProtection="1">
      <alignment horizontal="right"/>
      <protection locked="0"/>
    </xf>
    <xf numFmtId="164" fontId="20" fillId="25" borderId="27" xfId="37" applyNumberFormat="1" applyFont="1" applyFill="1" applyBorder="1" applyAlignment="1" applyProtection="1">
      <alignment horizontal="right"/>
    </xf>
    <xf numFmtId="164" fontId="20" fillId="27" borderId="26" xfId="37" applyNumberFormat="1" applyFont="1" applyFill="1" applyBorder="1" applyAlignment="1" applyProtection="1">
      <alignment horizontal="right"/>
    </xf>
    <xf numFmtId="164" fontId="20" fillId="0" borderId="26" xfId="37" applyNumberFormat="1" applyFont="1" applyFill="1" applyBorder="1" applyAlignment="1" applyProtection="1">
      <alignment horizontal="right"/>
      <protection locked="0"/>
    </xf>
    <xf numFmtId="164" fontId="20" fillId="0" borderId="25" xfId="37" applyNumberFormat="1" applyFont="1" applyFill="1" applyBorder="1" applyAlignment="1" applyProtection="1">
      <alignment horizontal="right"/>
      <protection locked="0"/>
    </xf>
    <xf numFmtId="164" fontId="20" fillId="0" borderId="44" xfId="37" applyNumberFormat="1" applyFont="1" applyFill="1" applyBorder="1" applyAlignment="1" applyProtection="1">
      <alignment horizontal="right"/>
      <protection locked="0"/>
    </xf>
    <xf numFmtId="164" fontId="20" fillId="27" borderId="28" xfId="37" applyNumberFormat="1" applyFont="1" applyFill="1" applyBorder="1" applyAlignment="1" applyProtection="1">
      <alignment horizontal="right"/>
    </xf>
    <xf numFmtId="164" fontId="20" fillId="0" borderId="28" xfId="37" applyNumberFormat="1" applyFont="1" applyFill="1" applyBorder="1" applyAlignment="1" applyProtection="1">
      <alignment horizontal="right"/>
      <protection locked="0"/>
    </xf>
    <xf numFmtId="164" fontId="20" fillId="0" borderId="17" xfId="37" applyNumberFormat="1" applyFont="1" applyFill="1" applyBorder="1" applyAlignment="1" applyProtection="1">
      <alignment horizontal="right"/>
      <protection locked="0"/>
    </xf>
    <xf numFmtId="164" fontId="20" fillId="0" borderId="41" xfId="37" applyNumberFormat="1" applyFont="1" applyFill="1" applyBorder="1" applyAlignment="1" applyProtection="1">
      <alignment horizontal="right"/>
      <protection locked="0"/>
    </xf>
    <xf numFmtId="164" fontId="20" fillId="0" borderId="26" xfId="37" applyNumberFormat="1" applyFont="1" applyBorder="1" applyAlignment="1" applyProtection="1">
      <alignment horizontal="right"/>
      <protection locked="0"/>
    </xf>
    <xf numFmtId="164" fontId="20" fillId="0" borderId="25" xfId="37" applyNumberFormat="1" applyFont="1" applyBorder="1" applyAlignment="1" applyProtection="1">
      <alignment horizontal="right"/>
      <protection locked="0"/>
    </xf>
    <xf numFmtId="164" fontId="20" fillId="0" borderId="44" xfId="37" applyNumberFormat="1" applyFont="1" applyBorder="1" applyAlignment="1" applyProtection="1">
      <alignment horizontal="right"/>
      <protection locked="0"/>
    </xf>
    <xf numFmtId="164" fontId="20" fillId="0" borderId="50" xfId="37" applyNumberFormat="1" applyFont="1" applyBorder="1" applyAlignment="1" applyProtection="1">
      <alignment horizontal="right"/>
      <protection locked="0"/>
    </xf>
    <xf numFmtId="14" fontId="20" fillId="0" borderId="38" xfId="37" applyNumberFormat="1" applyFont="1" applyBorder="1" applyAlignment="1" applyProtection="1">
      <alignment horizontal="center" vertical="center"/>
    </xf>
    <xf numFmtId="49" fontId="20" fillId="0" borderId="52" xfId="37" applyNumberFormat="1" applyFont="1" applyFill="1" applyBorder="1" applyAlignment="1" applyProtection="1">
      <alignment horizontal="center" vertical="center"/>
    </xf>
    <xf numFmtId="0" fontId="20" fillId="0" borderId="0" xfId="37" applyFont="1" applyFill="1" applyAlignment="1" applyProtection="1">
      <alignment horizontal="right" indent="1"/>
    </xf>
    <xf numFmtId="49" fontId="21" fillId="0" borderId="0" xfId="0" applyNumberFormat="1" applyFont="1" applyProtection="1"/>
    <xf numFmtId="49" fontId="23" fillId="0" borderId="0" xfId="0" applyNumberFormat="1" applyFont="1" applyProtection="1"/>
    <xf numFmtId="49" fontId="27" fillId="0" borderId="0" xfId="0" applyNumberFormat="1" applyFont="1" applyProtection="1"/>
    <xf numFmtId="0" fontId="19" fillId="0" borderId="0" xfId="37" applyFont="1" applyAlignment="1" applyProtection="1">
      <alignment horizontal="center"/>
    </xf>
    <xf numFmtId="49" fontId="21" fillId="0" borderId="0" xfId="0" applyNumberFormat="1" applyFont="1" applyBorder="1" applyAlignment="1" applyProtection="1">
      <alignment horizontal="left" wrapText="1"/>
      <protection locked="0"/>
    </xf>
    <xf numFmtId="0" fontId="21" fillId="0" borderId="38" xfId="0" applyFont="1" applyBorder="1" applyAlignment="1" applyProtection="1">
      <alignment horizontal="center"/>
    </xf>
    <xf numFmtId="164" fontId="20" fillId="0" borderId="50" xfId="37" applyNumberFormat="1" applyFont="1" applyBorder="1" applyAlignment="1" applyProtection="1">
      <alignment horizontal="right" wrapText="1"/>
      <protection locked="0"/>
    </xf>
    <xf numFmtId="49" fontId="22" fillId="25" borderId="11" xfId="37" applyNumberFormat="1" applyFont="1" applyFill="1" applyBorder="1" applyAlignment="1" applyProtection="1">
      <alignment horizontal="center"/>
    </xf>
    <xf numFmtId="164" fontId="20" fillId="24" borderId="28" xfId="37" applyNumberFormat="1" applyFont="1" applyFill="1" applyBorder="1" applyAlignment="1" applyProtection="1">
      <alignment horizontal="right"/>
    </xf>
    <xf numFmtId="164" fontId="20" fillId="0" borderId="17" xfId="37" applyNumberFormat="1" applyFont="1" applyBorder="1" applyAlignment="1" applyProtection="1">
      <alignment horizontal="right" wrapText="1"/>
      <protection locked="0"/>
    </xf>
    <xf numFmtId="164" fontId="20" fillId="24" borderId="17" xfId="37" applyNumberFormat="1" applyFont="1" applyFill="1" applyBorder="1" applyAlignment="1" applyProtection="1">
      <alignment horizontal="right"/>
    </xf>
    <xf numFmtId="164" fontId="20" fillId="0" borderId="41" xfId="37" applyNumberFormat="1" applyFont="1" applyBorder="1" applyAlignment="1" applyProtection="1">
      <alignment horizontal="right" wrapText="1"/>
      <protection locked="0"/>
    </xf>
    <xf numFmtId="49" fontId="22" fillId="25" borderId="23" xfId="37" applyNumberFormat="1" applyFont="1" applyFill="1" applyBorder="1" applyAlignment="1" applyProtection="1">
      <alignment horizontal="center"/>
    </xf>
    <xf numFmtId="49" fontId="22" fillId="0" borderId="36" xfId="37" applyNumberFormat="1" applyFont="1" applyBorder="1" applyAlignment="1" applyProtection="1">
      <alignment horizontal="center"/>
    </xf>
    <xf numFmtId="0" fontId="28" fillId="0" borderId="50" xfId="37" applyFont="1" applyBorder="1" applyAlignment="1" applyProtection="1">
      <alignment horizontal="center" vertical="center"/>
    </xf>
    <xf numFmtId="49" fontId="22" fillId="0" borderId="19" xfId="37" applyNumberFormat="1" applyFont="1" applyFill="1" applyBorder="1" applyAlignment="1" applyProtection="1">
      <alignment horizontal="center"/>
    </xf>
    <xf numFmtId="49" fontId="22" fillId="0" borderId="20" xfId="37" applyNumberFormat="1" applyFont="1" applyFill="1" applyBorder="1" applyAlignment="1" applyProtection="1">
      <alignment horizontal="center"/>
    </xf>
    <xf numFmtId="164" fontId="20" fillId="0" borderId="50" xfId="37" applyNumberFormat="1" applyFont="1" applyFill="1" applyBorder="1" applyAlignment="1" applyProtection="1">
      <alignment horizontal="right"/>
      <protection locked="0"/>
    </xf>
    <xf numFmtId="164" fontId="20" fillId="0" borderId="20" xfId="37" applyNumberFormat="1" applyFont="1" applyFill="1" applyBorder="1" applyAlignment="1" applyProtection="1">
      <alignment horizontal="right"/>
      <protection locked="0"/>
    </xf>
    <xf numFmtId="164" fontId="20" fillId="0" borderId="51" xfId="37" applyNumberFormat="1" applyFont="1" applyFill="1" applyBorder="1" applyAlignment="1" applyProtection="1">
      <alignment horizontal="right"/>
      <protection locked="0"/>
    </xf>
    <xf numFmtId="0" fontId="20" fillId="0" borderId="32" xfId="37" applyFont="1" applyFill="1" applyBorder="1" applyAlignment="1" applyProtection="1">
      <alignment horizontal="left" wrapText="1" indent="3"/>
    </xf>
    <xf numFmtId="0" fontId="29" fillId="0" borderId="29" xfId="37" applyFont="1" applyFill="1" applyBorder="1" applyAlignment="1" applyProtection="1">
      <alignment horizontal="left" wrapText="1" indent="1"/>
    </xf>
    <xf numFmtId="49" fontId="22" fillId="0" borderId="12" xfId="37" applyNumberFormat="1" applyFont="1" applyFill="1" applyBorder="1" applyAlignment="1" applyProtection="1">
      <alignment horizontal="center"/>
    </xf>
    <xf numFmtId="0" fontId="28" fillId="0" borderId="33" xfId="37" applyFont="1" applyBorder="1" applyAlignment="1" applyProtection="1">
      <alignment horizontal="left" wrapText="1" indent="3"/>
    </xf>
    <xf numFmtId="0" fontId="28" fillId="0" borderId="29" xfId="37" applyFont="1" applyBorder="1" applyAlignment="1" applyProtection="1">
      <alignment horizontal="left" wrapText="1" indent="3"/>
    </xf>
    <xf numFmtId="0" fontId="30" fillId="25" borderId="0" xfId="37" applyFont="1" applyFill="1" applyBorder="1" applyAlignment="1" applyProtection="1">
      <alignment horizontal="left" wrapText="1" indent="1"/>
    </xf>
    <xf numFmtId="0" fontId="28" fillId="0" borderId="29" xfId="37" applyFont="1" applyFill="1" applyBorder="1" applyAlignment="1" applyProtection="1">
      <alignment horizontal="left" wrapText="1" indent="3"/>
    </xf>
    <xf numFmtId="0" fontId="30" fillId="25" borderId="29" xfId="37" applyFont="1" applyFill="1" applyBorder="1" applyAlignment="1" applyProtection="1">
      <alignment horizontal="left" wrapText="1" indent="1"/>
    </xf>
    <xf numFmtId="0" fontId="25" fillId="25" borderId="29" xfId="37" applyFont="1" applyFill="1" applyBorder="1" applyAlignment="1" applyProtection="1">
      <alignment horizontal="center" wrapText="1"/>
    </xf>
    <xf numFmtId="0" fontId="30" fillId="25" borderId="34" xfId="37" applyFont="1" applyFill="1" applyBorder="1" applyAlignment="1" applyProtection="1">
      <alignment horizontal="left" wrapText="1" indent="1"/>
    </xf>
    <xf numFmtId="0" fontId="30" fillId="25" borderId="33" xfId="37" applyFont="1" applyFill="1" applyBorder="1" applyAlignment="1" applyProtection="1">
      <alignment horizontal="left" wrapText="1" indent="1"/>
    </xf>
    <xf numFmtId="0" fontId="28" fillId="0" borderId="33" xfId="37" applyFont="1" applyFill="1" applyBorder="1" applyAlignment="1" applyProtection="1">
      <alignment horizontal="left" wrapText="1" indent="3"/>
    </xf>
    <xf numFmtId="164" fontId="20" fillId="24" borderId="54" xfId="37" applyNumberFormat="1" applyFont="1" applyFill="1" applyBorder="1" applyAlignment="1" applyProtection="1">
      <alignment horizontal="right"/>
    </xf>
    <xf numFmtId="0" fontId="28" fillId="0" borderId="32" xfId="37" applyFont="1" applyBorder="1" applyAlignment="1" applyProtection="1">
      <alignment horizontal="left" wrapText="1" indent="3"/>
    </xf>
    <xf numFmtId="0" fontId="28" fillId="0" borderId="31" xfId="37" applyFont="1" applyBorder="1" applyAlignment="1" applyProtection="1">
      <alignment horizontal="left" wrapText="1" indent="3"/>
    </xf>
    <xf numFmtId="0" fontId="30" fillId="25" borderId="30" xfId="37" applyFont="1" applyFill="1" applyBorder="1" applyAlignment="1" applyProtection="1">
      <alignment horizontal="left" wrapText="1" indent="1"/>
    </xf>
    <xf numFmtId="0" fontId="28" fillId="0" borderId="30" xfId="37" applyFont="1" applyBorder="1" applyAlignment="1" applyProtection="1">
      <alignment horizontal="left" wrapText="1" indent="3"/>
    </xf>
    <xf numFmtId="0" fontId="28" fillId="0" borderId="0" xfId="37" applyFont="1" applyBorder="1" applyAlignment="1" applyProtection="1">
      <alignment horizontal="left" wrapText="1" indent="3"/>
    </xf>
    <xf numFmtId="0" fontId="28" fillId="25" borderId="31" xfId="37" applyFont="1" applyFill="1" applyBorder="1" applyAlignment="1" applyProtection="1">
      <alignment horizontal="center" wrapText="1"/>
    </xf>
    <xf numFmtId="0" fontId="25" fillId="25" borderId="30" xfId="37" applyFont="1" applyFill="1" applyBorder="1" applyAlignment="1" applyProtection="1">
      <alignment horizontal="center" wrapText="1"/>
    </xf>
    <xf numFmtId="0" fontId="30" fillId="0" borderId="29" xfId="37" applyFont="1" applyBorder="1" applyAlignment="1" applyProtection="1">
      <alignment horizontal="left" wrapText="1" indent="1"/>
    </xf>
    <xf numFmtId="0" fontId="30" fillId="26" borderId="29" xfId="37" applyFont="1" applyFill="1" applyBorder="1" applyAlignment="1" applyProtection="1">
      <alignment horizontal="left" wrapText="1" indent="1"/>
    </xf>
    <xf numFmtId="0" fontId="25" fillId="24" borderId="29" xfId="37" applyFont="1" applyFill="1" applyBorder="1" applyAlignment="1" applyProtection="1">
      <alignment horizontal="center" wrapText="1"/>
    </xf>
    <xf numFmtId="0" fontId="30" fillId="0" borderId="30" xfId="37" applyFont="1" applyBorder="1" applyAlignment="1" applyProtection="1">
      <alignment horizontal="left" wrapText="1" indent="1"/>
    </xf>
    <xf numFmtId="0" fontId="25" fillId="24" borderId="29" xfId="37" applyFont="1" applyFill="1" applyBorder="1" applyAlignment="1" applyProtection="1">
      <alignment horizontal="center" vertical="center" wrapText="1"/>
    </xf>
    <xf numFmtId="0" fontId="30" fillId="0" borderId="29" xfId="37" applyFont="1" applyFill="1" applyBorder="1" applyAlignment="1" applyProtection="1">
      <alignment horizontal="left" wrapText="1" indent="1"/>
    </xf>
    <xf numFmtId="0" fontId="19" fillId="0" borderId="0" xfId="37" applyFont="1" applyAlignment="1" applyProtection="1">
      <alignment horizontal="center"/>
    </xf>
    <xf numFmtId="49" fontId="21" fillId="0" borderId="53" xfId="0" applyNumberFormat="1" applyFont="1" applyBorder="1" applyAlignment="1" applyProtection="1">
      <alignment horizontal="left" wrapText="1"/>
      <protection locked="0"/>
    </xf>
    <xf numFmtId="49" fontId="20" fillId="0" borderId="21" xfId="37" applyNumberFormat="1" applyFont="1" applyBorder="1" applyAlignment="1" applyProtection="1">
      <alignment horizontal="left" indent="2"/>
      <protection locked="0"/>
    </xf>
    <xf numFmtId="49" fontId="21" fillId="0" borderId="21" xfId="0" applyNumberFormat="1" applyFont="1" applyBorder="1" applyAlignment="1" applyProtection="1">
      <alignment horizontal="left" wrapText="1"/>
      <protection locked="0"/>
    </xf>
    <xf numFmtId="0" fontId="31" fillId="0" borderId="0" xfId="0" applyFont="1"/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1" fillId="0" borderId="21" xfId="0" applyFont="1" applyBorder="1" applyAlignment="1">
      <alignment horizontal="center"/>
    </xf>
    <xf numFmtId="0" fontId="31" fillId="0" borderId="21" xfId="0" applyFont="1" applyBorder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64" fontId="33" fillId="25" borderId="51" xfId="36" applyNumberFormat="1" applyFont="1" applyFill="1" applyBorder="1" applyAlignment="1">
      <alignment horizontal="right"/>
    </xf>
    <xf numFmtId="164" fontId="33" fillId="27" borderId="36" xfId="36" applyNumberFormat="1" applyFont="1" applyFill="1" applyBorder="1" applyAlignment="1" applyProtection="1">
      <alignment horizontal="right"/>
    </xf>
    <xf numFmtId="164" fontId="33" fillId="0" borderId="36" xfId="36" applyNumberFormat="1" applyFont="1" applyFill="1" applyBorder="1" applyAlignment="1" applyProtection="1">
      <alignment horizontal="right"/>
      <protection locked="0"/>
    </xf>
    <xf numFmtId="49" fontId="33" fillId="27" borderId="55" xfId="36" applyNumberFormat="1" applyFont="1" applyFill="1" applyBorder="1" applyAlignment="1">
      <alignment horizontal="center" vertical="center" wrapText="1"/>
    </xf>
    <xf numFmtId="49" fontId="34" fillId="27" borderId="56" xfId="36" applyNumberFormat="1" applyFont="1" applyFill="1" applyBorder="1" applyAlignment="1">
      <alignment horizontal="left" vertical="center" wrapText="1" indent="3"/>
    </xf>
    <xf numFmtId="0" fontId="35" fillId="27" borderId="47" xfId="36" applyFont="1" applyFill="1" applyBorder="1" applyAlignment="1">
      <alignment horizontal="center" vertical="center" textRotation="90" wrapText="1"/>
    </xf>
    <xf numFmtId="164" fontId="33" fillId="25" borderId="49" xfId="36" applyNumberFormat="1" applyFont="1" applyFill="1" applyBorder="1" applyAlignment="1">
      <alignment horizontal="right"/>
    </xf>
    <xf numFmtId="164" fontId="33" fillId="27" borderId="43" xfId="36" applyNumberFormat="1" applyFont="1" applyFill="1" applyBorder="1" applyAlignment="1" applyProtection="1">
      <alignment horizontal="right"/>
    </xf>
    <xf numFmtId="49" fontId="33" fillId="27" borderId="57" xfId="36" applyNumberFormat="1" applyFont="1" applyFill="1" applyBorder="1" applyAlignment="1">
      <alignment horizontal="center" vertical="center" wrapText="1"/>
    </xf>
    <xf numFmtId="49" fontId="34" fillId="27" borderId="58" xfId="36" applyNumberFormat="1" applyFont="1" applyFill="1" applyBorder="1" applyAlignment="1">
      <alignment horizontal="left" vertical="center" wrapText="1" indent="3"/>
    </xf>
    <xf numFmtId="0" fontId="35" fillId="27" borderId="26" xfId="36" applyFont="1" applyFill="1" applyBorder="1" applyAlignment="1">
      <alignment horizontal="center" vertical="center" textRotation="90" wrapText="1"/>
    </xf>
    <xf numFmtId="164" fontId="35" fillId="25" borderId="49" xfId="36" applyNumberFormat="1" applyFont="1" applyFill="1" applyBorder="1" applyAlignment="1">
      <alignment horizontal="right"/>
    </xf>
    <xf numFmtId="164" fontId="35" fillId="25" borderId="23" xfId="36" applyNumberFormat="1" applyFont="1" applyFill="1" applyBorder="1" applyAlignment="1">
      <alignment horizontal="right"/>
    </xf>
    <xf numFmtId="49" fontId="35" fillId="27" borderId="59" xfId="36" applyNumberFormat="1" applyFont="1" applyFill="1" applyBorder="1" applyAlignment="1">
      <alignment horizontal="center" vertical="center" wrapText="1"/>
    </xf>
    <xf numFmtId="0" fontId="36" fillId="27" borderId="60" xfId="36" applyFont="1" applyFill="1" applyBorder="1" applyAlignment="1">
      <alignment horizontal="left" vertical="center" wrapText="1"/>
    </xf>
    <xf numFmtId="164" fontId="33" fillId="0" borderId="23" xfId="36" applyNumberFormat="1" applyFont="1" applyFill="1" applyBorder="1" applyAlignment="1" applyProtection="1">
      <alignment horizontal="right"/>
      <protection locked="0"/>
    </xf>
    <xf numFmtId="49" fontId="33" fillId="27" borderId="59" xfId="36" applyNumberFormat="1" applyFont="1" applyFill="1" applyBorder="1" applyAlignment="1">
      <alignment horizontal="center" vertical="center" wrapText="1"/>
    </xf>
    <xf numFmtId="49" fontId="34" fillId="27" borderId="61" xfId="36" applyNumberFormat="1" applyFont="1" applyFill="1" applyBorder="1" applyAlignment="1">
      <alignment horizontal="left" vertical="center" wrapText="1" indent="3"/>
    </xf>
    <xf numFmtId="164" fontId="33" fillId="0" borderId="43" xfId="36" applyNumberFormat="1" applyFont="1" applyFill="1" applyBorder="1" applyAlignment="1" applyProtection="1">
      <alignment horizontal="right"/>
      <protection locked="0"/>
    </xf>
    <xf numFmtId="49" fontId="35" fillId="27" borderId="12" xfId="36" applyNumberFormat="1" applyFont="1" applyFill="1" applyBorder="1" applyAlignment="1">
      <alignment horizontal="center" vertical="center" wrapText="1"/>
    </xf>
    <xf numFmtId="164" fontId="35" fillId="25" borderId="48" xfId="36" applyNumberFormat="1" applyFont="1" applyFill="1" applyBorder="1" applyAlignment="1">
      <alignment horizontal="right"/>
    </xf>
    <xf numFmtId="164" fontId="35" fillId="25" borderId="18" xfId="36" applyNumberFormat="1" applyFont="1" applyFill="1" applyBorder="1" applyAlignment="1">
      <alignment horizontal="right"/>
    </xf>
    <xf numFmtId="49" fontId="35" fillId="27" borderId="62" xfId="36" applyNumberFormat="1" applyFont="1" applyFill="1" applyBorder="1" applyAlignment="1">
      <alignment horizontal="center" vertical="center" wrapText="1"/>
    </xf>
    <xf numFmtId="49" fontId="36" fillId="27" borderId="60" xfId="36" applyNumberFormat="1" applyFont="1" applyFill="1" applyBorder="1" applyAlignment="1">
      <alignment horizontal="left" vertical="center" wrapText="1"/>
    </xf>
    <xf numFmtId="49" fontId="34" fillId="27" borderId="63" xfId="36" applyNumberFormat="1" applyFont="1" applyFill="1" applyBorder="1" applyAlignment="1">
      <alignment horizontal="left" vertical="center" wrapText="1" indent="3"/>
    </xf>
    <xf numFmtId="164" fontId="35" fillId="25" borderId="46" xfId="36" applyNumberFormat="1" applyFont="1" applyFill="1" applyBorder="1" applyAlignment="1">
      <alignment horizontal="right"/>
    </xf>
    <xf numFmtId="164" fontId="35" fillId="25" borderId="22" xfId="36" applyNumberFormat="1" applyFont="1" applyFill="1" applyBorder="1" applyAlignment="1">
      <alignment horizontal="right"/>
    </xf>
    <xf numFmtId="49" fontId="35" fillId="27" borderId="64" xfId="36" applyNumberFormat="1" applyFont="1" applyFill="1" applyBorder="1" applyAlignment="1">
      <alignment horizontal="center" vertical="center" wrapText="1"/>
    </xf>
    <xf numFmtId="49" fontId="36" fillId="27" borderId="58" xfId="36" applyNumberFormat="1" applyFont="1" applyFill="1" applyBorder="1" applyAlignment="1">
      <alignment horizontal="left" vertical="center" wrapText="1"/>
    </xf>
    <xf numFmtId="49" fontId="33" fillId="27" borderId="43" xfId="36" applyNumberFormat="1" applyFont="1" applyFill="1" applyBorder="1" applyAlignment="1">
      <alignment horizontal="center" vertical="center" wrapText="1"/>
    </xf>
    <xf numFmtId="49" fontId="33" fillId="27" borderId="25" xfId="36" applyNumberFormat="1" applyFont="1" applyFill="1" applyBorder="1" applyAlignment="1">
      <alignment horizontal="center" vertical="center" wrapText="1"/>
    </xf>
    <xf numFmtId="49" fontId="33" fillId="27" borderId="15" xfId="36" applyNumberFormat="1" applyFont="1" applyFill="1" applyBorder="1" applyAlignment="1">
      <alignment horizontal="center" vertical="center" wrapText="1"/>
    </xf>
    <xf numFmtId="0" fontId="33" fillId="27" borderId="18" xfId="36" applyFont="1" applyFill="1" applyBorder="1" applyAlignment="1">
      <alignment horizontal="center" vertical="center"/>
    </xf>
    <xf numFmtId="49" fontId="34" fillId="27" borderId="13" xfId="36" applyNumberFormat="1" applyFont="1" applyFill="1" applyBorder="1" applyAlignment="1">
      <alignment horizontal="center" vertical="center" wrapText="1"/>
    </xf>
    <xf numFmtId="0" fontId="34" fillId="27" borderId="13" xfId="36" applyFont="1" applyFill="1" applyBorder="1" applyAlignment="1">
      <alignment horizontal="center" vertical="center" wrapText="1"/>
    </xf>
    <xf numFmtId="0" fontId="33" fillId="27" borderId="13" xfId="36" applyFont="1" applyFill="1" applyBorder="1" applyAlignment="1">
      <alignment horizontal="center" vertical="center" wrapText="1"/>
    </xf>
    <xf numFmtId="0" fontId="35" fillId="27" borderId="35" xfId="36" applyFont="1" applyFill="1" applyBorder="1" applyAlignment="1">
      <alignment horizontal="center" vertical="center"/>
    </xf>
    <xf numFmtId="0" fontId="33" fillId="27" borderId="27" xfId="36" applyFont="1" applyFill="1" applyBorder="1" applyAlignment="1"/>
    <xf numFmtId="0" fontId="33" fillId="27" borderId="53" xfId="36" applyFont="1" applyFill="1" applyBorder="1" applyAlignment="1"/>
    <xf numFmtId="0" fontId="35" fillId="27" borderId="23" xfId="36" applyFont="1" applyFill="1" applyBorder="1" applyAlignment="1">
      <alignment horizontal="center" vertical="center"/>
    </xf>
    <xf numFmtId="0" fontId="33" fillId="27" borderId="17" xfId="36" applyFont="1" applyFill="1" applyBorder="1" applyAlignment="1">
      <alignment horizontal="center" vertical="center" wrapText="1"/>
    </xf>
    <xf numFmtId="0" fontId="35" fillId="27" borderId="28" xfId="36" applyFont="1" applyFill="1" applyBorder="1" applyAlignment="1">
      <alignment horizontal="center" vertical="center" textRotation="90" wrapText="1"/>
    </xf>
    <xf numFmtId="0" fontId="33" fillId="0" borderId="0" xfId="36" applyFont="1" applyAlignment="1">
      <alignment horizontal="right"/>
    </xf>
    <xf numFmtId="0" fontId="33" fillId="0" borderId="0" xfId="36" applyFont="1"/>
    <xf numFmtId="0" fontId="35" fillId="27" borderId="0" xfId="36" applyFont="1" applyFill="1" applyBorder="1" applyAlignment="1">
      <alignment horizontal="center" vertical="center" textRotation="90" wrapText="1"/>
    </xf>
    <xf numFmtId="164" fontId="33" fillId="27" borderId="23" xfId="36" applyNumberFormat="1" applyFont="1" applyFill="1" applyBorder="1" applyAlignment="1" applyProtection="1">
      <alignment horizontal="right"/>
    </xf>
    <xf numFmtId="49" fontId="36" fillId="27" borderId="61" xfId="36" applyNumberFormat="1" applyFont="1" applyFill="1" applyBorder="1" applyAlignment="1">
      <alignment horizontal="left" vertical="center" wrapText="1"/>
    </xf>
    <xf numFmtId="164" fontId="35" fillId="25" borderId="11" xfId="36" applyNumberFormat="1" applyFont="1" applyFill="1" applyBorder="1" applyAlignment="1">
      <alignment horizontal="right"/>
    </xf>
    <xf numFmtId="49" fontId="35" fillId="27" borderId="10" xfId="36" applyNumberFormat="1" applyFont="1" applyFill="1" applyBorder="1" applyAlignment="1">
      <alignment horizontal="center"/>
    </xf>
    <xf numFmtId="0" fontId="37" fillId="27" borderId="60" xfId="36" applyFont="1" applyFill="1" applyBorder="1"/>
    <xf numFmtId="49" fontId="33" fillId="27" borderId="65" xfId="36" applyNumberFormat="1" applyFont="1" applyFill="1" applyBorder="1" applyAlignment="1">
      <alignment horizontal="center" vertical="center" wrapText="1"/>
    </xf>
    <xf numFmtId="49" fontId="33" fillId="27" borderId="13" xfId="36" applyNumberFormat="1" applyFont="1" applyFill="1" applyBorder="1" applyAlignment="1">
      <alignment horizontal="center" vertical="center" wrapText="1"/>
    </xf>
    <xf numFmtId="0" fontId="35" fillId="0" borderId="0" xfId="36" applyFont="1" applyFill="1" applyBorder="1" applyAlignment="1">
      <alignment horizont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147"/>
  <sheetViews>
    <sheetView workbookViewId="0">
      <selection sqref="A1:M1"/>
    </sheetView>
  </sheetViews>
  <sheetFormatPr defaultRowHeight="14.25"/>
  <cols>
    <col min="1" max="1" width="39.42578125" style="12" customWidth="1"/>
    <col min="2" max="3" width="5.85546875" style="12" customWidth="1"/>
    <col min="4" max="16" width="15.7109375" style="12" customWidth="1"/>
    <col min="17" max="17" width="9.140625" style="12" hidden="1" customWidth="1"/>
    <col min="18" max="18" width="0" style="12" hidden="1" customWidth="1"/>
    <col min="19" max="16384" width="9.140625" style="12"/>
  </cols>
  <sheetData>
    <row r="1" spans="1:18" s="2" customFormat="1" ht="12.75" thickBo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179"/>
      <c r="O1" s="86"/>
      <c r="P1" s="84" t="s">
        <v>1</v>
      </c>
      <c r="Q1" s="176" t="s">
        <v>279</v>
      </c>
      <c r="R1" s="176"/>
    </row>
    <row r="2" spans="1:18" s="2" customFormat="1" ht="11.25">
      <c r="A2" s="3"/>
      <c r="B2" s="1"/>
      <c r="C2" s="4"/>
      <c r="D2" s="4"/>
      <c r="E2" s="1"/>
      <c r="F2" s="4"/>
      <c r="G2" s="1"/>
      <c r="H2" s="4"/>
      <c r="I2" s="1"/>
      <c r="J2" s="1"/>
      <c r="K2" s="1"/>
      <c r="L2" s="1"/>
      <c r="M2" s="1"/>
      <c r="N2" s="1"/>
      <c r="O2" s="5" t="s">
        <v>2</v>
      </c>
      <c r="P2" s="87" t="s">
        <v>3</v>
      </c>
      <c r="Q2" s="176" t="s">
        <v>276</v>
      </c>
      <c r="R2" s="176"/>
    </row>
    <row r="3" spans="1:18" s="2" customFormat="1" ht="11.25">
      <c r="A3" s="6"/>
      <c r="B3" s="6"/>
      <c r="E3" s="5" t="s">
        <v>169</v>
      </c>
      <c r="F3" s="224" t="s">
        <v>272</v>
      </c>
      <c r="G3" s="224"/>
      <c r="H3" s="224"/>
      <c r="I3" s="6"/>
      <c r="J3" s="6"/>
      <c r="K3" s="6"/>
      <c r="L3" s="6"/>
      <c r="M3" s="6"/>
      <c r="N3" s="6"/>
      <c r="O3" s="5" t="s">
        <v>4</v>
      </c>
      <c r="P3" s="173">
        <v>42736</v>
      </c>
      <c r="Q3" s="176" t="s">
        <v>280</v>
      </c>
      <c r="R3" s="176"/>
    </row>
    <row r="4" spans="1:18" s="2" customFormat="1" ht="11.25">
      <c r="A4" s="4"/>
      <c r="B4" s="7"/>
      <c r="C4" s="7"/>
      <c r="D4" s="7"/>
      <c r="E4" s="9"/>
      <c r="F4" s="7"/>
      <c r="G4" s="9"/>
      <c r="H4" s="7"/>
      <c r="I4" s="8"/>
      <c r="J4" s="9"/>
      <c r="K4" s="9"/>
      <c r="L4" s="9"/>
      <c r="M4" s="9"/>
      <c r="N4" s="9"/>
      <c r="O4" s="5"/>
      <c r="P4" s="89"/>
      <c r="Q4" s="176" t="s">
        <v>277</v>
      </c>
      <c r="R4" s="176"/>
    </row>
    <row r="5" spans="1:18" s="2" customFormat="1" ht="11.25">
      <c r="A5" s="4"/>
      <c r="B5" s="7"/>
      <c r="C5" s="7"/>
      <c r="D5" s="7"/>
      <c r="E5" s="9"/>
      <c r="F5" s="7"/>
      <c r="G5" s="9"/>
      <c r="H5" s="7"/>
      <c r="I5" s="8"/>
      <c r="J5" s="9"/>
      <c r="K5" s="9"/>
      <c r="L5" s="9"/>
      <c r="M5" s="9"/>
      <c r="N5" s="9"/>
      <c r="O5" s="5" t="s">
        <v>5</v>
      </c>
      <c r="P5" s="174" t="s">
        <v>273</v>
      </c>
      <c r="Q5" s="176" t="s">
        <v>275</v>
      </c>
      <c r="R5" s="176"/>
    </row>
    <row r="6" spans="1:18" s="2" customFormat="1" ht="11.25">
      <c r="A6" s="10" t="s">
        <v>167</v>
      </c>
      <c r="B6" s="225" t="s">
        <v>274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180"/>
      <c r="O6" s="175" t="s">
        <v>260</v>
      </c>
      <c r="P6" s="181">
        <v>5302008661</v>
      </c>
      <c r="Q6" s="176"/>
      <c r="R6" s="176"/>
    </row>
    <row r="7" spans="1:18" s="2" customFormat="1" ht="11.25">
      <c r="A7" s="4" t="s">
        <v>168</v>
      </c>
      <c r="B7" s="223" t="s">
        <v>271</v>
      </c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180"/>
      <c r="O7" s="5" t="s">
        <v>261</v>
      </c>
      <c r="P7" s="88" t="s">
        <v>281</v>
      </c>
      <c r="Q7" s="176"/>
      <c r="R7" s="176"/>
    </row>
    <row r="8" spans="1:18" s="2" customFormat="1" ht="11.25">
      <c r="A8" s="4" t="s">
        <v>6</v>
      </c>
      <c r="B8" s="11"/>
      <c r="C8" s="11"/>
      <c r="D8" s="11"/>
      <c r="E8" s="11"/>
      <c r="F8" s="11"/>
      <c r="G8" s="11"/>
      <c r="H8" s="11"/>
      <c r="I8" s="1"/>
      <c r="J8" s="11"/>
      <c r="K8" s="11"/>
      <c r="L8" s="11"/>
      <c r="M8" s="11"/>
      <c r="N8" s="11"/>
      <c r="O8" s="5"/>
      <c r="P8" s="88"/>
      <c r="Q8" s="176" t="s">
        <v>278</v>
      </c>
      <c r="R8" s="176"/>
    </row>
    <row r="9" spans="1:18" s="2" customFormat="1" ht="12" thickBot="1">
      <c r="A9" s="4" t="s">
        <v>7</v>
      </c>
      <c r="B9" s="11"/>
      <c r="C9" s="11"/>
      <c r="D9" s="11"/>
      <c r="E9" s="5"/>
      <c r="F9" s="11"/>
      <c r="G9" s="5"/>
      <c r="H9" s="11"/>
      <c r="I9" s="1"/>
      <c r="J9" s="5"/>
      <c r="K9" s="5"/>
      <c r="L9" s="5"/>
      <c r="M9" s="5"/>
      <c r="N9" s="5"/>
      <c r="O9" s="5" t="s">
        <v>8</v>
      </c>
      <c r="P9" s="90">
        <v>383</v>
      </c>
      <c r="Q9" s="176"/>
      <c r="R9" s="176"/>
    </row>
    <row r="10" spans="1:18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77"/>
    </row>
    <row r="11" spans="1:18" s="53" customFormat="1" ht="108">
      <c r="A11" s="85" t="s">
        <v>16</v>
      </c>
      <c r="B11" s="83" t="s">
        <v>170</v>
      </c>
      <c r="C11" s="83" t="s">
        <v>9</v>
      </c>
      <c r="D11" s="79" t="s">
        <v>10</v>
      </c>
      <c r="E11" s="80" t="s">
        <v>172</v>
      </c>
      <c r="F11" s="79" t="s">
        <v>11</v>
      </c>
      <c r="G11" s="80" t="s">
        <v>173</v>
      </c>
      <c r="H11" s="79" t="s">
        <v>12</v>
      </c>
      <c r="I11" s="82" t="s">
        <v>263</v>
      </c>
      <c r="J11" s="81" t="s">
        <v>13</v>
      </c>
      <c r="K11" s="81" t="s">
        <v>264</v>
      </c>
      <c r="L11" s="81" t="s">
        <v>265</v>
      </c>
      <c r="M11" s="81" t="s">
        <v>14</v>
      </c>
      <c r="N11" s="81" t="s">
        <v>266</v>
      </c>
      <c r="O11" s="81" t="s">
        <v>267</v>
      </c>
      <c r="P11" s="79" t="s">
        <v>15</v>
      </c>
      <c r="Q11" s="178"/>
    </row>
    <row r="12" spans="1:18" s="53" customFormat="1" ht="10.5" thickBot="1">
      <c r="A12" s="55">
        <v>1</v>
      </c>
      <c r="B12" s="56">
        <v>2</v>
      </c>
      <c r="C12" s="56">
        <v>3</v>
      </c>
      <c r="D12" s="57">
        <v>4</v>
      </c>
      <c r="E12" s="57">
        <v>5</v>
      </c>
      <c r="F12" s="57">
        <v>6</v>
      </c>
      <c r="G12" s="57">
        <v>7</v>
      </c>
      <c r="H12" s="56">
        <v>8</v>
      </c>
      <c r="I12" s="56">
        <v>9</v>
      </c>
      <c r="J12" s="57">
        <v>10</v>
      </c>
      <c r="K12" s="57">
        <v>11</v>
      </c>
      <c r="L12" s="57">
        <v>12</v>
      </c>
      <c r="M12" s="57">
        <v>13</v>
      </c>
      <c r="N12" s="57">
        <v>14</v>
      </c>
      <c r="O12" s="57">
        <v>15</v>
      </c>
      <c r="P12" s="58">
        <v>16</v>
      </c>
      <c r="Q12" s="178"/>
    </row>
    <row r="13" spans="1:18" ht="22.5">
      <c r="A13" s="59" t="s">
        <v>171</v>
      </c>
      <c r="B13" s="13" t="s">
        <v>17</v>
      </c>
      <c r="C13" s="14" t="s">
        <v>18</v>
      </c>
      <c r="D13" s="106">
        <f t="shared" ref="D13:D18" si="0">F13+P13-E13</f>
        <v>732737451.34000003</v>
      </c>
      <c r="E13" s="106">
        <f>E14+E15+E16+E17+E18+E23+E24+E29+E30</f>
        <v>0</v>
      </c>
      <c r="F13" s="107">
        <f t="shared" ref="F13:F18" si="1">H13+I13+J13+M13+O13+K13+L13+N13-G13</f>
        <v>732737451.34000003</v>
      </c>
      <c r="G13" s="106">
        <f t="shared" ref="G13:P13" si="2">G14+G15+G16+G17+G18+G23+G24+G29+G30</f>
        <v>32695075.859999999</v>
      </c>
      <c r="H13" s="106">
        <f t="shared" si="2"/>
        <v>0</v>
      </c>
      <c r="I13" s="106">
        <f t="shared" si="2"/>
        <v>0</v>
      </c>
      <c r="J13" s="106">
        <f t="shared" si="2"/>
        <v>0</v>
      </c>
      <c r="K13" s="106">
        <f t="shared" si="2"/>
        <v>0</v>
      </c>
      <c r="L13" s="106">
        <f t="shared" si="2"/>
        <v>0</v>
      </c>
      <c r="M13" s="106">
        <f t="shared" si="2"/>
        <v>549736829.71000004</v>
      </c>
      <c r="N13" s="106">
        <f t="shared" si="2"/>
        <v>88002290.239999995</v>
      </c>
      <c r="O13" s="106">
        <f t="shared" si="2"/>
        <v>127693407.25</v>
      </c>
      <c r="P13" s="108">
        <f t="shared" si="2"/>
        <v>0</v>
      </c>
      <c r="Q13" s="177"/>
    </row>
    <row r="14" spans="1:18">
      <c r="A14" s="69" t="s">
        <v>199</v>
      </c>
      <c r="B14" s="15" t="s">
        <v>19</v>
      </c>
      <c r="C14" s="16" t="s">
        <v>20</v>
      </c>
      <c r="D14" s="109">
        <f t="shared" si="0"/>
        <v>220638872.12</v>
      </c>
      <c r="E14" s="110"/>
      <c r="F14" s="111">
        <f t="shared" si="1"/>
        <v>220638872.12</v>
      </c>
      <c r="G14" s="110"/>
      <c r="H14" s="110"/>
      <c r="I14" s="112"/>
      <c r="J14" s="110"/>
      <c r="K14" s="110"/>
      <c r="L14" s="110"/>
      <c r="M14" s="110">
        <v>154455172.71000001</v>
      </c>
      <c r="N14" s="110">
        <v>42402095.869999997</v>
      </c>
      <c r="O14" s="110">
        <v>23781603.539999999</v>
      </c>
      <c r="P14" s="113"/>
    </row>
    <row r="15" spans="1:18">
      <c r="A15" s="69" t="s">
        <v>200</v>
      </c>
      <c r="B15" s="15" t="s">
        <v>21</v>
      </c>
      <c r="C15" s="16" t="s">
        <v>22</v>
      </c>
      <c r="D15" s="109">
        <f t="shared" si="0"/>
        <v>23380821.300000001</v>
      </c>
      <c r="E15" s="114"/>
      <c r="F15" s="111">
        <f t="shared" si="1"/>
        <v>23380821.300000001</v>
      </c>
      <c r="G15" s="110"/>
      <c r="H15" s="110"/>
      <c r="I15" s="112"/>
      <c r="J15" s="110"/>
      <c r="K15" s="110"/>
      <c r="L15" s="110"/>
      <c r="M15" s="110">
        <v>17623784.91</v>
      </c>
      <c r="N15" s="110">
        <v>4737381.9400000004</v>
      </c>
      <c r="O15" s="110">
        <v>1019654.45</v>
      </c>
      <c r="P15" s="113"/>
    </row>
    <row r="16" spans="1:18">
      <c r="A16" s="69" t="s">
        <v>254</v>
      </c>
      <c r="B16" s="15" t="s">
        <v>23</v>
      </c>
      <c r="C16" s="16" t="s">
        <v>24</v>
      </c>
      <c r="D16" s="109">
        <f t="shared" si="0"/>
        <v>298660.37</v>
      </c>
      <c r="E16" s="110"/>
      <c r="F16" s="111">
        <f t="shared" si="1"/>
        <v>298660.37</v>
      </c>
      <c r="G16" s="110"/>
      <c r="H16" s="110"/>
      <c r="I16" s="112"/>
      <c r="J16" s="110"/>
      <c r="K16" s="110"/>
      <c r="L16" s="110"/>
      <c r="M16" s="110">
        <v>181306.07</v>
      </c>
      <c r="N16" s="110"/>
      <c r="O16" s="110">
        <v>117354.3</v>
      </c>
      <c r="P16" s="113"/>
    </row>
    <row r="17" spans="1:16">
      <c r="A17" s="69" t="s">
        <v>201</v>
      </c>
      <c r="B17" s="15" t="s">
        <v>25</v>
      </c>
      <c r="C17" s="16" t="s">
        <v>26</v>
      </c>
      <c r="D17" s="109">
        <f t="shared" si="0"/>
        <v>2372348.12</v>
      </c>
      <c r="E17" s="114"/>
      <c r="F17" s="111">
        <f t="shared" si="1"/>
        <v>2372348.12</v>
      </c>
      <c r="G17" s="110"/>
      <c r="H17" s="110"/>
      <c r="I17" s="112"/>
      <c r="J17" s="110"/>
      <c r="K17" s="110"/>
      <c r="L17" s="110"/>
      <c r="M17" s="110">
        <v>2365148.12</v>
      </c>
      <c r="N17" s="110"/>
      <c r="O17" s="110">
        <v>7200</v>
      </c>
      <c r="P17" s="113"/>
    </row>
    <row r="18" spans="1:16">
      <c r="A18" s="67" t="s">
        <v>194</v>
      </c>
      <c r="B18" s="17" t="s">
        <v>27</v>
      </c>
      <c r="C18" s="18" t="s">
        <v>28</v>
      </c>
      <c r="D18" s="109">
        <f t="shared" si="0"/>
        <v>420376564.54000002</v>
      </c>
      <c r="E18" s="115">
        <f>E20+E21+E22</f>
        <v>0</v>
      </c>
      <c r="F18" s="111">
        <f t="shared" si="1"/>
        <v>420376564.54000002</v>
      </c>
      <c r="G18" s="115">
        <f t="shared" ref="G18:P18" si="3">G20+G21+G22</f>
        <v>32695075.859999999</v>
      </c>
      <c r="H18" s="115">
        <f t="shared" si="3"/>
        <v>0</v>
      </c>
      <c r="I18" s="115">
        <f t="shared" si="3"/>
        <v>0</v>
      </c>
      <c r="J18" s="115">
        <f t="shared" si="3"/>
        <v>0</v>
      </c>
      <c r="K18" s="115">
        <f t="shared" si="3"/>
        <v>0</v>
      </c>
      <c r="L18" s="115">
        <f t="shared" si="3"/>
        <v>0</v>
      </c>
      <c r="M18" s="115">
        <f t="shared" si="3"/>
        <v>368547812.57999998</v>
      </c>
      <c r="N18" s="115">
        <f t="shared" si="3"/>
        <v>62833046.450000003</v>
      </c>
      <c r="O18" s="115">
        <f t="shared" si="3"/>
        <v>21690781.370000001</v>
      </c>
      <c r="P18" s="128">
        <f t="shared" si="3"/>
        <v>0</v>
      </c>
    </row>
    <row r="19" spans="1:16">
      <c r="A19" s="93" t="s">
        <v>29</v>
      </c>
      <c r="B19" s="94"/>
      <c r="C19" s="95"/>
      <c r="D19" s="96"/>
      <c r="E19" s="97"/>
      <c r="F19" s="96"/>
      <c r="G19" s="97"/>
      <c r="H19" s="97"/>
      <c r="I19" s="98"/>
      <c r="J19" s="97"/>
      <c r="K19" s="97"/>
      <c r="L19" s="97"/>
      <c r="M19" s="97"/>
      <c r="N19" s="97"/>
      <c r="O19" s="97"/>
      <c r="P19" s="99"/>
    </row>
    <row r="20" spans="1:16" ht="22.5">
      <c r="A20" s="63" t="s">
        <v>175</v>
      </c>
      <c r="B20" s="19" t="s">
        <v>30</v>
      </c>
      <c r="C20" s="16" t="s">
        <v>31</v>
      </c>
      <c r="D20" s="116">
        <f>F20+P20-E20</f>
        <v>420376564.54000002</v>
      </c>
      <c r="E20" s="117"/>
      <c r="F20" s="118">
        <f>H20+I20+J20+M20+O20+K20+L20+N20-G20</f>
        <v>420376564.54000002</v>
      </c>
      <c r="G20" s="112">
        <v>32695075.859999999</v>
      </c>
      <c r="H20" s="112"/>
      <c r="I20" s="112"/>
      <c r="J20" s="112"/>
      <c r="K20" s="112"/>
      <c r="L20" s="112"/>
      <c r="M20" s="112">
        <v>368547812.57999998</v>
      </c>
      <c r="N20" s="112">
        <v>62833046.450000003</v>
      </c>
      <c r="O20" s="112">
        <v>21690781.370000001</v>
      </c>
      <c r="P20" s="113"/>
    </row>
    <row r="21" spans="1:16" ht="21.75" customHeight="1">
      <c r="A21" s="64" t="s">
        <v>176</v>
      </c>
      <c r="B21" s="19" t="s">
        <v>32</v>
      </c>
      <c r="C21" s="20" t="s">
        <v>33</v>
      </c>
      <c r="D21" s="109">
        <f>F21+P21-E21</f>
        <v>0</v>
      </c>
      <c r="E21" s="119"/>
      <c r="F21" s="111">
        <f>H21+I21+J21+M21+O21+K21+L21+N21-G21</f>
        <v>0</v>
      </c>
      <c r="G21" s="119"/>
      <c r="H21" s="119"/>
      <c r="I21" s="119"/>
      <c r="J21" s="119"/>
      <c r="K21" s="119"/>
      <c r="L21" s="119"/>
      <c r="M21" s="119"/>
      <c r="N21" s="119"/>
      <c r="O21" s="119"/>
      <c r="P21" s="120"/>
    </row>
    <row r="22" spans="1:16" ht="22.5">
      <c r="A22" s="64" t="s">
        <v>177</v>
      </c>
      <c r="B22" s="15" t="s">
        <v>34</v>
      </c>
      <c r="C22" s="20" t="s">
        <v>35</v>
      </c>
      <c r="D22" s="109">
        <f>F22+P22-E22</f>
        <v>0</v>
      </c>
      <c r="E22" s="119"/>
      <c r="F22" s="111">
        <f>H22+I22+J22+M22+O22+K22+L22+N22-G22</f>
        <v>0</v>
      </c>
      <c r="G22" s="119"/>
      <c r="H22" s="119"/>
      <c r="I22" s="119"/>
      <c r="J22" s="119"/>
      <c r="K22" s="119"/>
      <c r="L22" s="119"/>
      <c r="M22" s="119"/>
      <c r="N22" s="119"/>
      <c r="O22" s="119"/>
      <c r="P22" s="120"/>
    </row>
    <row r="23" spans="1:16">
      <c r="A23" s="69" t="s">
        <v>202</v>
      </c>
      <c r="B23" s="15" t="s">
        <v>36</v>
      </c>
      <c r="C23" s="16" t="s">
        <v>37</v>
      </c>
      <c r="D23" s="109">
        <f>F23+P23-E23</f>
        <v>0</v>
      </c>
      <c r="E23" s="110"/>
      <c r="F23" s="111">
        <f>H23+I23+J23+M23+O23+K23+L23+N23-G23</f>
        <v>0</v>
      </c>
      <c r="G23" s="110"/>
      <c r="H23" s="110"/>
      <c r="I23" s="112"/>
      <c r="J23" s="110"/>
      <c r="K23" s="110"/>
      <c r="L23" s="110"/>
      <c r="M23" s="110"/>
      <c r="N23" s="110"/>
      <c r="O23" s="110"/>
      <c r="P23" s="113"/>
    </row>
    <row r="24" spans="1:16">
      <c r="A24" s="197" t="s">
        <v>195</v>
      </c>
      <c r="B24" s="198" t="s">
        <v>38</v>
      </c>
      <c r="C24" s="43" t="s">
        <v>39</v>
      </c>
      <c r="D24" s="109">
        <f>F24+P24-E24</f>
        <v>-18501364.129999999</v>
      </c>
      <c r="E24" s="154"/>
      <c r="F24" s="111">
        <f>H24+I24+J24+M24+O24+K24+L24+N24-G24</f>
        <v>-18501364.129999999</v>
      </c>
      <c r="G24" s="154"/>
      <c r="H24" s="154"/>
      <c r="I24" s="154"/>
      <c r="J24" s="154"/>
      <c r="K24" s="154"/>
      <c r="L24" s="154"/>
      <c r="M24" s="154">
        <v>-990457.49</v>
      </c>
      <c r="N24" s="154">
        <v>-22255244.02</v>
      </c>
      <c r="O24" s="154">
        <v>4744337.38</v>
      </c>
      <c r="P24" s="156"/>
    </row>
    <row r="25" spans="1:16">
      <c r="A25" s="93" t="s">
        <v>270</v>
      </c>
      <c r="B25" s="94"/>
      <c r="C25" s="95"/>
      <c r="D25" s="96"/>
      <c r="E25" s="97"/>
      <c r="F25" s="96"/>
      <c r="G25" s="97"/>
      <c r="H25" s="97"/>
      <c r="I25" s="98"/>
      <c r="J25" s="97"/>
      <c r="K25" s="97"/>
      <c r="L25" s="97"/>
      <c r="M25" s="97"/>
      <c r="N25" s="97"/>
      <c r="O25" s="97"/>
      <c r="P25" s="99"/>
    </row>
    <row r="26" spans="1:16">
      <c r="A26" s="65" t="s">
        <v>178</v>
      </c>
      <c r="B26" s="19" t="s">
        <v>40</v>
      </c>
      <c r="C26" s="16" t="s">
        <v>41</v>
      </c>
      <c r="D26" s="116">
        <f t="shared" ref="D26:D32" si="4">F26+P26-E26</f>
        <v>0</v>
      </c>
      <c r="E26" s="110"/>
      <c r="F26" s="118">
        <f t="shared" ref="F26:F32" si="5">H26+I26+J26+M26+O26+K26+L26+N26-G26</f>
        <v>0</v>
      </c>
      <c r="G26" s="110"/>
      <c r="H26" s="110"/>
      <c r="I26" s="112"/>
      <c r="J26" s="110"/>
      <c r="K26" s="110"/>
      <c r="L26" s="110"/>
      <c r="M26" s="110"/>
      <c r="N26" s="110"/>
      <c r="O26" s="110"/>
      <c r="P26" s="113"/>
    </row>
    <row r="27" spans="1:16">
      <c r="A27" s="65" t="s">
        <v>179</v>
      </c>
      <c r="B27" s="15" t="s">
        <v>42</v>
      </c>
      <c r="C27" s="16" t="s">
        <v>43</v>
      </c>
      <c r="D27" s="109">
        <f t="shared" si="4"/>
        <v>-44677966.079999998</v>
      </c>
      <c r="E27" s="110"/>
      <c r="F27" s="111">
        <f t="shared" si="5"/>
        <v>-44677966.079999998</v>
      </c>
      <c r="G27" s="110"/>
      <c r="H27" s="110"/>
      <c r="I27" s="112"/>
      <c r="J27" s="110"/>
      <c r="K27" s="110"/>
      <c r="L27" s="110"/>
      <c r="M27" s="110">
        <v>-990457.95</v>
      </c>
      <c r="N27" s="110">
        <v>-43526551.710000001</v>
      </c>
      <c r="O27" s="110">
        <v>-160956.42000000001</v>
      </c>
      <c r="P27" s="113"/>
    </row>
    <row r="28" spans="1:16" ht="22.5">
      <c r="A28" s="65" t="s">
        <v>180</v>
      </c>
      <c r="B28" s="15" t="s">
        <v>44</v>
      </c>
      <c r="C28" s="16" t="s">
        <v>45</v>
      </c>
      <c r="D28" s="109">
        <f t="shared" si="4"/>
        <v>26176601.949999999</v>
      </c>
      <c r="E28" s="110"/>
      <c r="F28" s="111">
        <f t="shared" si="5"/>
        <v>26176601.949999999</v>
      </c>
      <c r="G28" s="110"/>
      <c r="H28" s="110"/>
      <c r="I28" s="112"/>
      <c r="J28" s="110"/>
      <c r="K28" s="110"/>
      <c r="L28" s="110"/>
      <c r="M28" s="110">
        <v>0.46</v>
      </c>
      <c r="N28" s="110">
        <v>21271307.690000001</v>
      </c>
      <c r="O28" s="110">
        <v>4905293.8</v>
      </c>
      <c r="P28" s="113"/>
    </row>
    <row r="29" spans="1:16">
      <c r="A29" s="70" t="s">
        <v>203</v>
      </c>
      <c r="B29" s="21" t="s">
        <v>18</v>
      </c>
      <c r="C29" s="22" t="s">
        <v>46</v>
      </c>
      <c r="D29" s="109">
        <f t="shared" si="4"/>
        <v>84171549.019999996</v>
      </c>
      <c r="E29" s="122"/>
      <c r="F29" s="111">
        <f t="shared" si="5"/>
        <v>84171549.019999996</v>
      </c>
      <c r="G29" s="122"/>
      <c r="H29" s="122"/>
      <c r="I29" s="123"/>
      <c r="J29" s="122"/>
      <c r="K29" s="122"/>
      <c r="L29" s="122"/>
      <c r="M29" s="122">
        <v>7554062.8099999996</v>
      </c>
      <c r="N29" s="122">
        <v>285010</v>
      </c>
      <c r="O29" s="122">
        <v>76332476.209999993</v>
      </c>
      <c r="P29" s="124"/>
    </row>
    <row r="30" spans="1:16">
      <c r="A30" s="70" t="s">
        <v>204</v>
      </c>
      <c r="B30" s="21" t="s">
        <v>20</v>
      </c>
      <c r="C30" s="22" t="s">
        <v>18</v>
      </c>
      <c r="D30" s="109">
        <f t="shared" si="4"/>
        <v>0</v>
      </c>
      <c r="E30" s="125"/>
      <c r="F30" s="111">
        <f t="shared" si="5"/>
        <v>0</v>
      </c>
      <c r="G30" s="125"/>
      <c r="H30" s="125"/>
      <c r="I30" s="125"/>
      <c r="J30" s="125"/>
      <c r="K30" s="125"/>
      <c r="L30" s="125"/>
      <c r="M30" s="125"/>
      <c r="N30" s="125"/>
      <c r="O30" s="125"/>
      <c r="P30" s="120"/>
    </row>
    <row r="31" spans="1:16" ht="22.5">
      <c r="A31" s="60" t="s">
        <v>174</v>
      </c>
      <c r="B31" s="24" t="s">
        <v>28</v>
      </c>
      <c r="C31" s="91" t="s">
        <v>47</v>
      </c>
      <c r="D31" s="109">
        <f t="shared" si="4"/>
        <v>623781182.24000001</v>
      </c>
      <c r="E31" s="111">
        <f>E32+E40+E48+E52+E56+E64+E69+E74+E75</f>
        <v>0</v>
      </c>
      <c r="F31" s="111">
        <f t="shared" si="5"/>
        <v>623781182.24000001</v>
      </c>
      <c r="G31" s="111">
        <f t="shared" ref="G31:P31" si="6">G32+G40+G48+G52+G56+G64+G69+G74+G75</f>
        <v>32695075.859999999</v>
      </c>
      <c r="H31" s="111">
        <f t="shared" si="6"/>
        <v>0</v>
      </c>
      <c r="I31" s="111">
        <f t="shared" si="6"/>
        <v>0</v>
      </c>
      <c r="J31" s="111">
        <f t="shared" si="6"/>
        <v>0</v>
      </c>
      <c r="K31" s="111">
        <f t="shared" si="6"/>
        <v>0</v>
      </c>
      <c r="L31" s="111">
        <f t="shared" si="6"/>
        <v>0</v>
      </c>
      <c r="M31" s="111">
        <f t="shared" si="6"/>
        <v>542286908.12</v>
      </c>
      <c r="N31" s="111">
        <f t="shared" si="6"/>
        <v>52995284.450000003</v>
      </c>
      <c r="O31" s="111">
        <f t="shared" si="6"/>
        <v>61194065.530000001</v>
      </c>
      <c r="P31" s="126">
        <f t="shared" si="6"/>
        <v>0</v>
      </c>
    </row>
    <row r="32" spans="1:16" ht="22.5">
      <c r="A32" s="67" t="s">
        <v>48</v>
      </c>
      <c r="B32" s="17" t="s">
        <v>37</v>
      </c>
      <c r="C32" s="18" t="s">
        <v>49</v>
      </c>
      <c r="D32" s="109">
        <f t="shared" si="4"/>
        <v>66026727.609999999</v>
      </c>
      <c r="E32" s="127">
        <f>E34+E35+E36</f>
        <v>0</v>
      </c>
      <c r="F32" s="111">
        <f t="shared" si="5"/>
        <v>66026727.609999999</v>
      </c>
      <c r="G32" s="127">
        <f t="shared" ref="G32:P32" si="7">G34+G35+G36</f>
        <v>0</v>
      </c>
      <c r="H32" s="127">
        <f t="shared" si="7"/>
        <v>0</v>
      </c>
      <c r="I32" s="127">
        <f t="shared" si="7"/>
        <v>0</v>
      </c>
      <c r="J32" s="127">
        <f t="shared" si="7"/>
        <v>0</v>
      </c>
      <c r="K32" s="127">
        <f t="shared" si="7"/>
        <v>0</v>
      </c>
      <c r="L32" s="127">
        <f t="shared" si="7"/>
        <v>0</v>
      </c>
      <c r="M32" s="127">
        <f t="shared" si="7"/>
        <v>45125731.789999999</v>
      </c>
      <c r="N32" s="127">
        <f t="shared" si="7"/>
        <v>0</v>
      </c>
      <c r="O32" s="127">
        <f t="shared" si="7"/>
        <v>20900995.82</v>
      </c>
      <c r="P32" s="128">
        <f t="shared" si="7"/>
        <v>0</v>
      </c>
    </row>
    <row r="33" spans="1:16">
      <c r="A33" s="93" t="s">
        <v>29</v>
      </c>
      <c r="B33" s="94"/>
      <c r="C33" s="95"/>
      <c r="D33" s="96"/>
      <c r="E33" s="97"/>
      <c r="F33" s="96"/>
      <c r="G33" s="97"/>
      <c r="H33" s="98"/>
      <c r="I33" s="98"/>
      <c r="J33" s="97"/>
      <c r="K33" s="97"/>
      <c r="L33" s="97"/>
      <c r="M33" s="97"/>
      <c r="N33" s="97"/>
      <c r="O33" s="97"/>
      <c r="P33" s="99"/>
    </row>
    <row r="34" spans="1:16">
      <c r="A34" s="65" t="s">
        <v>181</v>
      </c>
      <c r="B34" s="19" t="s">
        <v>50</v>
      </c>
      <c r="C34" s="16" t="s">
        <v>51</v>
      </c>
      <c r="D34" s="116">
        <f>F34+P34-E34</f>
        <v>48042455.109999999</v>
      </c>
      <c r="E34" s="110"/>
      <c r="F34" s="118">
        <f>H34+I34+J34+M34+O34+K34+L34+N34-G34</f>
        <v>48042455.109999999</v>
      </c>
      <c r="G34" s="110"/>
      <c r="H34" s="112"/>
      <c r="I34" s="112"/>
      <c r="J34" s="110"/>
      <c r="K34" s="110"/>
      <c r="L34" s="110"/>
      <c r="M34" s="110">
        <v>32980358.23</v>
      </c>
      <c r="N34" s="110"/>
      <c r="O34" s="110">
        <v>15062096.880000001</v>
      </c>
      <c r="P34" s="113"/>
    </row>
    <row r="35" spans="1:16">
      <c r="A35" s="65" t="s">
        <v>182</v>
      </c>
      <c r="B35" s="19" t="s">
        <v>52</v>
      </c>
      <c r="C35" s="16" t="s">
        <v>53</v>
      </c>
      <c r="D35" s="109">
        <f>F35+P35-E35</f>
        <v>3927802.16</v>
      </c>
      <c r="E35" s="129"/>
      <c r="F35" s="111">
        <f>H35+I35+J35+M35+O35+K35+L35+N35-G35</f>
        <v>3927802.16</v>
      </c>
      <c r="G35" s="129"/>
      <c r="H35" s="119"/>
      <c r="I35" s="119"/>
      <c r="J35" s="129"/>
      <c r="K35" s="129"/>
      <c r="L35" s="129"/>
      <c r="M35" s="129">
        <v>2435076</v>
      </c>
      <c r="N35" s="129"/>
      <c r="O35" s="129">
        <v>1492726.16</v>
      </c>
      <c r="P35" s="120"/>
    </row>
    <row r="36" spans="1:16" ht="15" thickBot="1">
      <c r="A36" s="66" t="s">
        <v>183</v>
      </c>
      <c r="B36" s="27" t="s">
        <v>54</v>
      </c>
      <c r="C36" s="28" t="s">
        <v>55</v>
      </c>
      <c r="D36" s="131">
        <f>F36+P36-E36</f>
        <v>14056470.34</v>
      </c>
      <c r="E36" s="182"/>
      <c r="F36" s="133">
        <f>H36+I36+J36+M36+O36+K36+L36+N36-G36</f>
        <v>14056470.34</v>
      </c>
      <c r="G36" s="182"/>
      <c r="H36" s="132"/>
      <c r="I36" s="132"/>
      <c r="J36" s="182"/>
      <c r="K36" s="182"/>
      <c r="L36" s="182"/>
      <c r="M36" s="182">
        <v>9710297.5600000005</v>
      </c>
      <c r="N36" s="182"/>
      <c r="O36" s="182">
        <v>4346172.78</v>
      </c>
      <c r="P36" s="134"/>
    </row>
    <row r="37" spans="1:16" ht="27" customHeight="1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 t="s">
        <v>75</v>
      </c>
    </row>
    <row r="38" spans="1:16" ht="108">
      <c r="A38" s="85" t="s">
        <v>16</v>
      </c>
      <c r="B38" s="83" t="s">
        <v>170</v>
      </c>
      <c r="C38" s="83" t="s">
        <v>9</v>
      </c>
      <c r="D38" s="79" t="s">
        <v>10</v>
      </c>
      <c r="E38" s="80" t="s">
        <v>172</v>
      </c>
      <c r="F38" s="79" t="s">
        <v>11</v>
      </c>
      <c r="G38" s="80" t="s">
        <v>173</v>
      </c>
      <c r="H38" s="79" t="s">
        <v>12</v>
      </c>
      <c r="I38" s="82" t="s">
        <v>263</v>
      </c>
      <c r="J38" s="81" t="s">
        <v>13</v>
      </c>
      <c r="K38" s="81" t="s">
        <v>264</v>
      </c>
      <c r="L38" s="81" t="s">
        <v>265</v>
      </c>
      <c r="M38" s="81" t="s">
        <v>14</v>
      </c>
      <c r="N38" s="81" t="s">
        <v>266</v>
      </c>
      <c r="O38" s="81" t="s">
        <v>267</v>
      </c>
      <c r="P38" s="79" t="s">
        <v>15</v>
      </c>
    </row>
    <row r="39" spans="1:16" s="53" customFormat="1" ht="10.5" thickBot="1">
      <c r="A39" s="55">
        <v>1</v>
      </c>
      <c r="B39" s="56">
        <v>2</v>
      </c>
      <c r="C39" s="56">
        <v>3</v>
      </c>
      <c r="D39" s="57">
        <v>4</v>
      </c>
      <c r="E39" s="57">
        <v>5</v>
      </c>
      <c r="F39" s="57">
        <v>6</v>
      </c>
      <c r="G39" s="57">
        <v>7</v>
      </c>
      <c r="H39" s="56">
        <v>8</v>
      </c>
      <c r="I39" s="56">
        <v>9</v>
      </c>
      <c r="J39" s="57">
        <v>10</v>
      </c>
      <c r="K39" s="57">
        <v>11</v>
      </c>
      <c r="L39" s="57">
        <v>12</v>
      </c>
      <c r="M39" s="57">
        <v>13</v>
      </c>
      <c r="N39" s="57">
        <v>14</v>
      </c>
      <c r="O39" s="57">
        <v>15</v>
      </c>
      <c r="P39" s="56">
        <v>16</v>
      </c>
    </row>
    <row r="40" spans="1:16">
      <c r="A40" s="67" t="s">
        <v>196</v>
      </c>
      <c r="B40" s="32" t="s">
        <v>39</v>
      </c>
      <c r="C40" s="183" t="s">
        <v>56</v>
      </c>
      <c r="D40" s="106">
        <f>F40+P40-E40</f>
        <v>85216328.260000005</v>
      </c>
      <c r="E40" s="135">
        <f>E42+E43+E44+E45+E46+E47</f>
        <v>0</v>
      </c>
      <c r="F40" s="107">
        <f>H40+I40+J40+M40+O40+K40+L40+N40-G40</f>
        <v>85216328.260000005</v>
      </c>
      <c r="G40" s="135">
        <f t="shared" ref="G40:P40" si="8">G42+G43+G44+G45+G46+G47</f>
        <v>0</v>
      </c>
      <c r="H40" s="135">
        <f t="shared" si="8"/>
        <v>0</v>
      </c>
      <c r="I40" s="135">
        <f t="shared" si="8"/>
        <v>0</v>
      </c>
      <c r="J40" s="135">
        <f t="shared" si="8"/>
        <v>0</v>
      </c>
      <c r="K40" s="135">
        <f t="shared" si="8"/>
        <v>0</v>
      </c>
      <c r="L40" s="135">
        <f t="shared" si="8"/>
        <v>0</v>
      </c>
      <c r="M40" s="135">
        <f t="shared" si="8"/>
        <v>22479845.940000001</v>
      </c>
      <c r="N40" s="135">
        <f t="shared" si="8"/>
        <v>43304731.909999996</v>
      </c>
      <c r="O40" s="135">
        <f t="shared" si="8"/>
        <v>19431750.41</v>
      </c>
      <c r="P40" s="136">
        <f t="shared" si="8"/>
        <v>0</v>
      </c>
    </row>
    <row r="41" spans="1:16">
      <c r="A41" s="93" t="s">
        <v>29</v>
      </c>
      <c r="B41" s="94"/>
      <c r="C41" s="95"/>
      <c r="D41" s="96"/>
      <c r="E41" s="97"/>
      <c r="F41" s="96"/>
      <c r="G41" s="97"/>
      <c r="H41" s="98"/>
      <c r="I41" s="98"/>
      <c r="J41" s="97"/>
      <c r="K41" s="97"/>
      <c r="L41" s="97"/>
      <c r="M41" s="97"/>
      <c r="N41" s="97"/>
      <c r="O41" s="97"/>
      <c r="P41" s="99"/>
    </row>
    <row r="42" spans="1:16">
      <c r="A42" s="65" t="s">
        <v>184</v>
      </c>
      <c r="B42" s="19" t="s">
        <v>41</v>
      </c>
      <c r="C42" s="16" t="s">
        <v>57</v>
      </c>
      <c r="D42" s="116">
        <f t="shared" ref="D42:D48" si="9">F42+P42-E42</f>
        <v>2004210.73</v>
      </c>
      <c r="E42" s="110"/>
      <c r="F42" s="118">
        <f t="shared" ref="F42:F48" si="10">H42+I42+J42+M42+O42+K42+L42+N42-G42</f>
        <v>2004210.73</v>
      </c>
      <c r="G42" s="110"/>
      <c r="H42" s="112"/>
      <c r="I42" s="112"/>
      <c r="J42" s="110"/>
      <c r="K42" s="110"/>
      <c r="L42" s="110"/>
      <c r="M42" s="110">
        <v>1638903.35</v>
      </c>
      <c r="N42" s="110"/>
      <c r="O42" s="110">
        <v>365307.38</v>
      </c>
      <c r="P42" s="113"/>
    </row>
    <row r="43" spans="1:16">
      <c r="A43" s="65" t="s">
        <v>185</v>
      </c>
      <c r="B43" s="15" t="s">
        <v>43</v>
      </c>
      <c r="C43" s="16" t="s">
        <v>58</v>
      </c>
      <c r="D43" s="109">
        <f t="shared" si="9"/>
        <v>89741.22</v>
      </c>
      <c r="E43" s="129"/>
      <c r="F43" s="111">
        <f t="shared" si="10"/>
        <v>89741.22</v>
      </c>
      <c r="G43" s="129"/>
      <c r="H43" s="119"/>
      <c r="I43" s="119"/>
      <c r="J43" s="129"/>
      <c r="K43" s="129"/>
      <c r="L43" s="129"/>
      <c r="M43" s="129"/>
      <c r="N43" s="129">
        <v>70000</v>
      </c>
      <c r="O43" s="129">
        <v>19741.22</v>
      </c>
      <c r="P43" s="120"/>
    </row>
    <row r="44" spans="1:16">
      <c r="A44" s="65" t="s">
        <v>186</v>
      </c>
      <c r="B44" s="15" t="s">
        <v>45</v>
      </c>
      <c r="C44" s="16" t="s">
        <v>59</v>
      </c>
      <c r="D44" s="109">
        <f t="shared" si="9"/>
        <v>7189464.5599999996</v>
      </c>
      <c r="E44" s="129"/>
      <c r="F44" s="111">
        <f t="shared" si="10"/>
        <v>7189464.5599999996</v>
      </c>
      <c r="G44" s="129"/>
      <c r="H44" s="119"/>
      <c r="I44" s="119"/>
      <c r="J44" s="129"/>
      <c r="K44" s="129"/>
      <c r="L44" s="129"/>
      <c r="M44" s="129">
        <v>349927.42</v>
      </c>
      <c r="N44" s="129">
        <v>5487963.8499999996</v>
      </c>
      <c r="O44" s="129">
        <v>1351573.29</v>
      </c>
      <c r="P44" s="120"/>
    </row>
    <row r="45" spans="1:16">
      <c r="A45" s="65" t="s">
        <v>187</v>
      </c>
      <c r="B45" s="15" t="s">
        <v>60</v>
      </c>
      <c r="C45" s="16" t="s">
        <v>61</v>
      </c>
      <c r="D45" s="109">
        <f t="shared" si="9"/>
        <v>1394109.53</v>
      </c>
      <c r="E45" s="129"/>
      <c r="F45" s="111">
        <f t="shared" si="10"/>
        <v>1394109.53</v>
      </c>
      <c r="G45" s="129"/>
      <c r="H45" s="119"/>
      <c r="I45" s="119"/>
      <c r="J45" s="129"/>
      <c r="K45" s="129"/>
      <c r="L45" s="129"/>
      <c r="M45" s="129">
        <v>1075409.53</v>
      </c>
      <c r="N45" s="129">
        <v>318700</v>
      </c>
      <c r="O45" s="129"/>
      <c r="P45" s="120"/>
    </row>
    <row r="46" spans="1:16">
      <c r="A46" s="65" t="s">
        <v>188</v>
      </c>
      <c r="B46" s="15" t="s">
        <v>62</v>
      </c>
      <c r="C46" s="16" t="s">
        <v>63</v>
      </c>
      <c r="D46" s="109">
        <f t="shared" si="9"/>
        <v>56578009.939999998</v>
      </c>
      <c r="E46" s="129"/>
      <c r="F46" s="111">
        <f t="shared" si="10"/>
        <v>56578009.939999998</v>
      </c>
      <c r="G46" s="129"/>
      <c r="H46" s="119"/>
      <c r="I46" s="119"/>
      <c r="J46" s="129"/>
      <c r="K46" s="129"/>
      <c r="L46" s="129"/>
      <c r="M46" s="129">
        <v>10904708.6</v>
      </c>
      <c r="N46" s="129">
        <v>30517693.879999999</v>
      </c>
      <c r="O46" s="129">
        <v>15155607.460000001</v>
      </c>
      <c r="P46" s="120"/>
    </row>
    <row r="47" spans="1:16">
      <c r="A47" s="65" t="s">
        <v>189</v>
      </c>
      <c r="B47" s="21" t="s">
        <v>64</v>
      </c>
      <c r="C47" s="92" t="s">
        <v>65</v>
      </c>
      <c r="D47" s="109">
        <f t="shared" si="9"/>
        <v>17960792.280000001</v>
      </c>
      <c r="E47" s="129"/>
      <c r="F47" s="111">
        <f t="shared" si="10"/>
        <v>17960792.280000001</v>
      </c>
      <c r="G47" s="129"/>
      <c r="H47" s="119"/>
      <c r="I47" s="119"/>
      <c r="J47" s="129"/>
      <c r="K47" s="129"/>
      <c r="L47" s="129"/>
      <c r="M47" s="129">
        <v>8510897.0399999991</v>
      </c>
      <c r="N47" s="129">
        <v>6910374.1799999997</v>
      </c>
      <c r="O47" s="129">
        <v>2539521.06</v>
      </c>
      <c r="P47" s="120"/>
    </row>
    <row r="48" spans="1:16" ht="22.5">
      <c r="A48" s="68" t="s">
        <v>197</v>
      </c>
      <c r="B48" s="17" t="s">
        <v>66</v>
      </c>
      <c r="C48" s="47" t="s">
        <v>67</v>
      </c>
      <c r="D48" s="109">
        <f t="shared" si="9"/>
        <v>810172.85</v>
      </c>
      <c r="E48" s="127">
        <f>E50+E51</f>
        <v>0</v>
      </c>
      <c r="F48" s="111">
        <f t="shared" si="10"/>
        <v>810172.85</v>
      </c>
      <c r="G48" s="127">
        <f t="shared" ref="G48:P48" si="11">G50+G51</f>
        <v>0</v>
      </c>
      <c r="H48" s="127">
        <f t="shared" si="11"/>
        <v>0</v>
      </c>
      <c r="I48" s="127">
        <f t="shared" si="11"/>
        <v>0</v>
      </c>
      <c r="J48" s="127">
        <f t="shared" si="11"/>
        <v>0</v>
      </c>
      <c r="K48" s="127">
        <f t="shared" si="11"/>
        <v>0</v>
      </c>
      <c r="L48" s="127">
        <f t="shared" si="11"/>
        <v>0</v>
      </c>
      <c r="M48" s="127">
        <f t="shared" si="11"/>
        <v>810172.85</v>
      </c>
      <c r="N48" s="127">
        <f t="shared" si="11"/>
        <v>0</v>
      </c>
      <c r="O48" s="127">
        <f t="shared" si="11"/>
        <v>0</v>
      </c>
      <c r="P48" s="128">
        <f t="shared" si="11"/>
        <v>0</v>
      </c>
    </row>
    <row r="49" spans="1:16">
      <c r="A49" s="100" t="s">
        <v>29</v>
      </c>
      <c r="B49" s="94"/>
      <c r="C49" s="101"/>
      <c r="D49" s="96"/>
      <c r="E49" s="97"/>
      <c r="F49" s="96"/>
      <c r="G49" s="97"/>
      <c r="H49" s="98"/>
      <c r="I49" s="98"/>
      <c r="J49" s="97"/>
      <c r="K49" s="97"/>
      <c r="L49" s="97"/>
      <c r="M49" s="97"/>
      <c r="N49" s="97"/>
      <c r="O49" s="97"/>
      <c r="P49" s="99"/>
    </row>
    <row r="50" spans="1:16">
      <c r="A50" s="65" t="s">
        <v>190</v>
      </c>
      <c r="B50" s="19" t="s">
        <v>68</v>
      </c>
      <c r="C50" s="16" t="s">
        <v>69</v>
      </c>
      <c r="D50" s="116">
        <f>F50+P50-E50</f>
        <v>810172.85</v>
      </c>
      <c r="E50" s="130"/>
      <c r="F50" s="118">
        <f>H50+I50+J50+M50+O50+K50+L50+N50-G50</f>
        <v>810172.85</v>
      </c>
      <c r="G50" s="110"/>
      <c r="H50" s="112"/>
      <c r="I50" s="112"/>
      <c r="J50" s="110"/>
      <c r="K50" s="110"/>
      <c r="L50" s="110"/>
      <c r="M50" s="110">
        <v>810172.85</v>
      </c>
      <c r="N50" s="110"/>
      <c r="O50" s="110"/>
      <c r="P50" s="113"/>
    </row>
    <row r="51" spans="1:16">
      <c r="A51" s="65" t="s">
        <v>191</v>
      </c>
      <c r="B51" s="15" t="s">
        <v>70</v>
      </c>
      <c r="C51" s="16" t="s">
        <v>71</v>
      </c>
      <c r="D51" s="109">
        <f>F51+P51-E51</f>
        <v>0</v>
      </c>
      <c r="E51" s="129"/>
      <c r="F51" s="111">
        <f>H51+I51+J51+M51+O51+K51+L51+N51-G51</f>
        <v>0</v>
      </c>
      <c r="G51" s="129"/>
      <c r="H51" s="119"/>
      <c r="I51" s="119"/>
      <c r="J51" s="129"/>
      <c r="K51" s="129"/>
      <c r="L51" s="129"/>
      <c r="M51" s="129"/>
      <c r="N51" s="129"/>
      <c r="O51" s="129"/>
      <c r="P51" s="120"/>
    </row>
    <row r="52" spans="1:16">
      <c r="A52" s="67" t="s">
        <v>198</v>
      </c>
      <c r="B52" s="17" t="s">
        <v>49</v>
      </c>
      <c r="C52" s="18" t="s">
        <v>72</v>
      </c>
      <c r="D52" s="109">
        <f>F52+P52-E52</f>
        <v>339269545.38</v>
      </c>
      <c r="E52" s="127">
        <f>E54+E55</f>
        <v>0</v>
      </c>
      <c r="F52" s="111">
        <f>H52+I52+J52+M52+O52+K52+L52+N52-G52</f>
        <v>339269545.38</v>
      </c>
      <c r="G52" s="127">
        <f t="shared" ref="G52:P52" si="12">G54+G55</f>
        <v>0</v>
      </c>
      <c r="H52" s="127">
        <f t="shared" si="12"/>
        <v>0</v>
      </c>
      <c r="I52" s="127">
        <f t="shared" si="12"/>
        <v>0</v>
      </c>
      <c r="J52" s="127">
        <f t="shared" si="12"/>
        <v>0</v>
      </c>
      <c r="K52" s="127">
        <f t="shared" si="12"/>
        <v>0</v>
      </c>
      <c r="L52" s="127">
        <f t="shared" si="12"/>
        <v>0</v>
      </c>
      <c r="M52" s="127">
        <f t="shared" si="12"/>
        <v>330381823.64999998</v>
      </c>
      <c r="N52" s="127">
        <f t="shared" si="12"/>
        <v>4453384.8600000003</v>
      </c>
      <c r="O52" s="127">
        <f t="shared" si="12"/>
        <v>4434336.87</v>
      </c>
      <c r="P52" s="128">
        <f t="shared" si="12"/>
        <v>0</v>
      </c>
    </row>
    <row r="53" spans="1:16">
      <c r="A53" s="93" t="s">
        <v>29</v>
      </c>
      <c r="B53" s="94"/>
      <c r="C53" s="95"/>
      <c r="D53" s="96"/>
      <c r="E53" s="97"/>
      <c r="F53" s="96"/>
      <c r="G53" s="97"/>
      <c r="H53" s="98"/>
      <c r="I53" s="98"/>
      <c r="J53" s="97"/>
      <c r="K53" s="97"/>
      <c r="L53" s="97"/>
      <c r="M53" s="97"/>
      <c r="N53" s="97"/>
      <c r="O53" s="97"/>
      <c r="P53" s="99"/>
    </row>
    <row r="54" spans="1:16" ht="33.75">
      <c r="A54" s="63" t="s">
        <v>192</v>
      </c>
      <c r="B54" s="19" t="s">
        <v>51</v>
      </c>
      <c r="C54" s="16" t="s">
        <v>73</v>
      </c>
      <c r="D54" s="116">
        <f>F54+P54-E54</f>
        <v>329057823.64999998</v>
      </c>
      <c r="E54" s="112"/>
      <c r="F54" s="118">
        <f>H54+I54+J54+M54+O54+K54+L54+N54-G54</f>
        <v>329057823.64999998</v>
      </c>
      <c r="G54" s="112"/>
      <c r="H54" s="112"/>
      <c r="I54" s="112"/>
      <c r="J54" s="112"/>
      <c r="K54" s="112"/>
      <c r="L54" s="112"/>
      <c r="M54" s="112">
        <v>329057823.64999998</v>
      </c>
      <c r="N54" s="112"/>
      <c r="O54" s="112"/>
      <c r="P54" s="113"/>
    </row>
    <row r="55" spans="1:16" ht="33.75">
      <c r="A55" s="66" t="s">
        <v>193</v>
      </c>
      <c r="B55" s="21" t="s">
        <v>53</v>
      </c>
      <c r="C55" s="22" t="s">
        <v>74</v>
      </c>
      <c r="D55" s="184">
        <f>F55+P55-E55</f>
        <v>10211721.73</v>
      </c>
      <c r="E55" s="185"/>
      <c r="F55" s="186">
        <f>H55+I55+J55+M55+O55+K55+L55+N55-G55</f>
        <v>10211721.73</v>
      </c>
      <c r="G55" s="185"/>
      <c r="H55" s="185"/>
      <c r="I55" s="185"/>
      <c r="J55" s="185"/>
      <c r="K55" s="185"/>
      <c r="L55" s="185"/>
      <c r="M55" s="185">
        <v>1324000</v>
      </c>
      <c r="N55" s="185">
        <v>4453384.8600000003</v>
      </c>
      <c r="O55" s="185">
        <v>4434336.87</v>
      </c>
      <c r="P55" s="187"/>
    </row>
    <row r="56" spans="1:16">
      <c r="A56" s="67" t="s">
        <v>205</v>
      </c>
      <c r="B56" s="17" t="s">
        <v>67</v>
      </c>
      <c r="C56" s="188" t="s">
        <v>76</v>
      </c>
      <c r="D56" s="111">
        <f>F56+P56-E56</f>
        <v>0</v>
      </c>
      <c r="E56" s="127">
        <f>E58+E59+E60</f>
        <v>0</v>
      </c>
      <c r="F56" s="111">
        <f>H56+I56+J56+M56+O56+K56+L56+N56-G56</f>
        <v>0</v>
      </c>
      <c r="G56" s="127">
        <f t="shared" ref="G56:P56" si="13">G58+G59+G60</f>
        <v>32695075.859999999</v>
      </c>
      <c r="H56" s="127">
        <f t="shared" si="13"/>
        <v>0</v>
      </c>
      <c r="I56" s="127">
        <f t="shared" si="13"/>
        <v>0</v>
      </c>
      <c r="J56" s="127">
        <f t="shared" si="13"/>
        <v>0</v>
      </c>
      <c r="K56" s="127">
        <f t="shared" si="13"/>
        <v>0</v>
      </c>
      <c r="L56" s="127">
        <f t="shared" si="13"/>
        <v>0</v>
      </c>
      <c r="M56" s="127">
        <f t="shared" si="13"/>
        <v>19122300.780000001</v>
      </c>
      <c r="N56" s="127">
        <f t="shared" si="13"/>
        <v>2375026.4300000002</v>
      </c>
      <c r="O56" s="127">
        <f t="shared" si="13"/>
        <v>11197748.65</v>
      </c>
      <c r="P56" s="128">
        <f t="shared" si="13"/>
        <v>0</v>
      </c>
    </row>
    <row r="57" spans="1:16">
      <c r="A57" s="93" t="s">
        <v>29</v>
      </c>
      <c r="B57" s="94"/>
      <c r="C57" s="102"/>
      <c r="D57" s="98"/>
      <c r="E57" s="97"/>
      <c r="F57" s="97"/>
      <c r="G57" s="97"/>
      <c r="H57" s="98"/>
      <c r="I57" s="98"/>
      <c r="J57" s="97"/>
      <c r="K57" s="97"/>
      <c r="L57" s="97"/>
      <c r="M57" s="97"/>
      <c r="N57" s="97"/>
      <c r="O57" s="97"/>
      <c r="P57" s="99"/>
    </row>
    <row r="58" spans="1:16" ht="22.5">
      <c r="A58" s="63" t="s">
        <v>206</v>
      </c>
      <c r="B58" s="19" t="s">
        <v>69</v>
      </c>
      <c r="C58" s="26" t="s">
        <v>77</v>
      </c>
      <c r="D58" s="118">
        <f>F58+P58-E58</f>
        <v>0</v>
      </c>
      <c r="E58" s="110"/>
      <c r="F58" s="116">
        <f>H58+I58+J58+M58+O58+K58+L58+N58-G58</f>
        <v>0</v>
      </c>
      <c r="G58" s="110">
        <v>32695075.859999999</v>
      </c>
      <c r="H58" s="112"/>
      <c r="I58" s="112"/>
      <c r="J58" s="110"/>
      <c r="K58" s="110"/>
      <c r="L58" s="110"/>
      <c r="M58" s="110">
        <v>19122300.780000001</v>
      </c>
      <c r="N58" s="110">
        <v>2375026.4300000002</v>
      </c>
      <c r="O58" s="110">
        <v>11197748.65</v>
      </c>
      <c r="P58" s="113"/>
    </row>
    <row r="59" spans="1:16" ht="23.25" customHeight="1">
      <c r="A59" s="64" t="s">
        <v>207</v>
      </c>
      <c r="B59" s="19" t="s">
        <v>71</v>
      </c>
      <c r="C59" s="26" t="s">
        <v>78</v>
      </c>
      <c r="D59" s="111">
        <f>F59+P59-E59</f>
        <v>0</v>
      </c>
      <c r="E59" s="110"/>
      <c r="F59" s="116">
        <f>H59+I59+J59+M59+O59+K59+L59+N59-G59</f>
        <v>0</v>
      </c>
      <c r="G59" s="110"/>
      <c r="H59" s="112"/>
      <c r="I59" s="112"/>
      <c r="J59" s="110"/>
      <c r="K59" s="110"/>
      <c r="L59" s="110"/>
      <c r="M59" s="110"/>
      <c r="N59" s="110"/>
      <c r="O59" s="110"/>
      <c r="P59" s="113"/>
    </row>
    <row r="60" spans="1:16" ht="15" thickBot="1">
      <c r="A60" s="66" t="s">
        <v>208</v>
      </c>
      <c r="B60" s="27" t="s">
        <v>79</v>
      </c>
      <c r="C60" s="189" t="s">
        <v>80</v>
      </c>
      <c r="D60" s="133">
        <f>F60+P60-E60</f>
        <v>0</v>
      </c>
      <c r="E60" s="182"/>
      <c r="F60" s="131">
        <f>H60+I60+J60+M60+O60+K60+L60+N60-G60</f>
        <v>0</v>
      </c>
      <c r="G60" s="182"/>
      <c r="H60" s="132"/>
      <c r="I60" s="132"/>
      <c r="J60" s="182"/>
      <c r="K60" s="182"/>
      <c r="L60" s="182"/>
      <c r="M60" s="182"/>
      <c r="N60" s="182"/>
      <c r="O60" s="182"/>
      <c r="P60" s="134"/>
    </row>
    <row r="61" spans="1:16" ht="27" customHeight="1">
      <c r="A61" s="29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1" t="s">
        <v>128</v>
      </c>
    </row>
    <row r="62" spans="1:16" ht="108">
      <c r="A62" s="85" t="s">
        <v>16</v>
      </c>
      <c r="B62" s="83" t="s">
        <v>170</v>
      </c>
      <c r="C62" s="83" t="s">
        <v>9</v>
      </c>
      <c r="D62" s="79" t="s">
        <v>10</v>
      </c>
      <c r="E62" s="80" t="s">
        <v>172</v>
      </c>
      <c r="F62" s="79" t="s">
        <v>11</v>
      </c>
      <c r="G62" s="80" t="s">
        <v>173</v>
      </c>
      <c r="H62" s="79" t="s">
        <v>12</v>
      </c>
      <c r="I62" s="82" t="s">
        <v>263</v>
      </c>
      <c r="J62" s="81" t="s">
        <v>13</v>
      </c>
      <c r="K62" s="81" t="s">
        <v>264</v>
      </c>
      <c r="L62" s="81" t="s">
        <v>265</v>
      </c>
      <c r="M62" s="81" t="s">
        <v>14</v>
      </c>
      <c r="N62" s="81" t="s">
        <v>266</v>
      </c>
      <c r="O62" s="81" t="s">
        <v>267</v>
      </c>
      <c r="P62" s="79" t="s">
        <v>15</v>
      </c>
    </row>
    <row r="63" spans="1:16" s="53" customFormat="1" ht="10.5" thickBot="1">
      <c r="A63" s="55">
        <v>1</v>
      </c>
      <c r="B63" s="56">
        <v>2</v>
      </c>
      <c r="C63" s="56">
        <v>3</v>
      </c>
      <c r="D63" s="57">
        <v>4</v>
      </c>
      <c r="E63" s="57">
        <v>5</v>
      </c>
      <c r="F63" s="57">
        <v>6</v>
      </c>
      <c r="G63" s="57">
        <v>7</v>
      </c>
      <c r="H63" s="56">
        <v>8</v>
      </c>
      <c r="I63" s="56">
        <v>9</v>
      </c>
      <c r="J63" s="57">
        <v>10</v>
      </c>
      <c r="K63" s="57">
        <v>11</v>
      </c>
      <c r="L63" s="57">
        <v>12</v>
      </c>
      <c r="M63" s="57">
        <v>13</v>
      </c>
      <c r="N63" s="57">
        <v>14</v>
      </c>
      <c r="O63" s="57">
        <v>15</v>
      </c>
      <c r="P63" s="56">
        <v>16</v>
      </c>
    </row>
    <row r="64" spans="1:16">
      <c r="A64" s="67" t="s">
        <v>209</v>
      </c>
      <c r="B64" s="32" t="s">
        <v>72</v>
      </c>
      <c r="C64" s="33" t="s">
        <v>81</v>
      </c>
      <c r="D64" s="107">
        <f>F64+P64-E64</f>
        <v>118968844.55</v>
      </c>
      <c r="E64" s="135">
        <f>E66+E67+E68</f>
        <v>0</v>
      </c>
      <c r="F64" s="106">
        <f>H64+I64+J64+M64+O64+K64+L64+N64-G64</f>
        <v>118968844.55</v>
      </c>
      <c r="G64" s="135">
        <f t="shared" ref="G64:P64" si="14">G66+G67+G68</f>
        <v>0</v>
      </c>
      <c r="H64" s="135">
        <f t="shared" si="14"/>
        <v>0</v>
      </c>
      <c r="I64" s="135">
        <f t="shared" si="14"/>
        <v>0</v>
      </c>
      <c r="J64" s="135">
        <f t="shared" si="14"/>
        <v>0</v>
      </c>
      <c r="K64" s="135">
        <f t="shared" si="14"/>
        <v>0</v>
      </c>
      <c r="L64" s="135">
        <f t="shared" si="14"/>
        <v>0</v>
      </c>
      <c r="M64" s="135">
        <f t="shared" si="14"/>
        <v>118166709.16</v>
      </c>
      <c r="N64" s="135">
        <f t="shared" si="14"/>
        <v>154809.06</v>
      </c>
      <c r="O64" s="135">
        <f t="shared" si="14"/>
        <v>647326.32999999996</v>
      </c>
      <c r="P64" s="136">
        <f t="shared" si="14"/>
        <v>0</v>
      </c>
    </row>
    <row r="65" spans="1:16">
      <c r="A65" s="93" t="s">
        <v>29</v>
      </c>
      <c r="B65" s="94"/>
      <c r="C65" s="102"/>
      <c r="D65" s="98"/>
      <c r="E65" s="97"/>
      <c r="F65" s="97"/>
      <c r="G65" s="97"/>
      <c r="H65" s="98"/>
      <c r="I65" s="98"/>
      <c r="J65" s="97"/>
      <c r="K65" s="97"/>
      <c r="L65" s="97"/>
      <c r="M65" s="97"/>
      <c r="N65" s="97"/>
      <c r="O65" s="97"/>
      <c r="P65" s="99"/>
    </row>
    <row r="66" spans="1:16" ht="33.75">
      <c r="A66" s="65" t="s">
        <v>82</v>
      </c>
      <c r="B66" s="19" t="s">
        <v>73</v>
      </c>
      <c r="C66" s="26" t="s">
        <v>83</v>
      </c>
      <c r="D66" s="118">
        <f>F66+P66-E66</f>
        <v>0</v>
      </c>
      <c r="E66" s="110"/>
      <c r="F66" s="116">
        <f>H66+I66+J66+M66+O66+K66+L66+N66-G66</f>
        <v>0</v>
      </c>
      <c r="G66" s="110"/>
      <c r="H66" s="112"/>
      <c r="I66" s="112"/>
      <c r="J66" s="110"/>
      <c r="K66" s="110"/>
      <c r="L66" s="110"/>
      <c r="M66" s="110"/>
      <c r="N66" s="110"/>
      <c r="O66" s="110"/>
      <c r="P66" s="113"/>
    </row>
    <row r="67" spans="1:16">
      <c r="A67" s="65" t="s">
        <v>210</v>
      </c>
      <c r="B67" s="15" t="s">
        <v>74</v>
      </c>
      <c r="C67" s="26" t="s">
        <v>84</v>
      </c>
      <c r="D67" s="111">
        <f>F67+P67-E67</f>
        <v>116850184.81</v>
      </c>
      <c r="E67" s="129"/>
      <c r="F67" s="116">
        <f>H67+I67+J67+M67+O67+K67+L67+N67-G67</f>
        <v>116850184.81</v>
      </c>
      <c r="G67" s="129"/>
      <c r="H67" s="119"/>
      <c r="I67" s="119"/>
      <c r="J67" s="129"/>
      <c r="K67" s="129"/>
      <c r="L67" s="129"/>
      <c r="M67" s="129">
        <v>116850184.81</v>
      </c>
      <c r="N67" s="129"/>
      <c r="O67" s="129"/>
      <c r="P67" s="120"/>
    </row>
    <row r="68" spans="1:16" ht="33.75">
      <c r="A68" s="74" t="s">
        <v>211</v>
      </c>
      <c r="B68" s="19" t="s">
        <v>85</v>
      </c>
      <c r="C68" s="26" t="s">
        <v>86</v>
      </c>
      <c r="D68" s="111">
        <f>F68+P68-E68</f>
        <v>2118659.7400000002</v>
      </c>
      <c r="E68" s="110"/>
      <c r="F68" s="116">
        <f>H68+I68+J68+M68+O68+K68+L68+N68-G68</f>
        <v>2118659.7400000002</v>
      </c>
      <c r="G68" s="110"/>
      <c r="H68" s="112"/>
      <c r="I68" s="112"/>
      <c r="J68" s="110"/>
      <c r="K68" s="110"/>
      <c r="L68" s="110"/>
      <c r="M68" s="110">
        <v>1316524.3500000001</v>
      </c>
      <c r="N68" s="110">
        <v>154809.06</v>
      </c>
      <c r="O68" s="110">
        <v>647326.32999999996</v>
      </c>
      <c r="P68" s="113"/>
    </row>
    <row r="69" spans="1:16">
      <c r="A69" s="67" t="s">
        <v>212</v>
      </c>
      <c r="B69" s="35" t="s">
        <v>81</v>
      </c>
      <c r="C69" s="25" t="s">
        <v>87</v>
      </c>
      <c r="D69" s="111">
        <f>F69+P69-E69</f>
        <v>10118240.720000001</v>
      </c>
      <c r="E69" s="127">
        <f>E71+E72+E73</f>
        <v>0</v>
      </c>
      <c r="F69" s="116">
        <f>H69+I69+J69+M69+O69+K69+L69+N69-G69</f>
        <v>10118240.720000001</v>
      </c>
      <c r="G69" s="127">
        <f t="shared" ref="G69:P69" si="15">G71+G72+G73</f>
        <v>0</v>
      </c>
      <c r="H69" s="127">
        <f t="shared" si="15"/>
        <v>0</v>
      </c>
      <c r="I69" s="127">
        <f t="shared" si="15"/>
        <v>0</v>
      </c>
      <c r="J69" s="127">
        <f t="shared" si="15"/>
        <v>0</v>
      </c>
      <c r="K69" s="127">
        <f t="shared" si="15"/>
        <v>0</v>
      </c>
      <c r="L69" s="127">
        <f t="shared" si="15"/>
        <v>0</v>
      </c>
      <c r="M69" s="127">
        <f t="shared" si="15"/>
        <v>5089000.68</v>
      </c>
      <c r="N69" s="127">
        <f t="shared" si="15"/>
        <v>1080230.78</v>
      </c>
      <c r="O69" s="127">
        <f t="shared" si="15"/>
        <v>3949009.26</v>
      </c>
      <c r="P69" s="128">
        <f t="shared" si="15"/>
        <v>0</v>
      </c>
    </row>
    <row r="70" spans="1:16">
      <c r="A70" s="93" t="s">
        <v>29</v>
      </c>
      <c r="B70" s="94"/>
      <c r="C70" s="102"/>
      <c r="D70" s="98"/>
      <c r="E70" s="97"/>
      <c r="F70" s="97"/>
      <c r="G70" s="97"/>
      <c r="H70" s="98"/>
      <c r="I70" s="98"/>
      <c r="J70" s="97"/>
      <c r="K70" s="97"/>
      <c r="L70" s="97"/>
      <c r="M70" s="97"/>
      <c r="N70" s="97"/>
      <c r="O70" s="97"/>
      <c r="P70" s="99"/>
    </row>
    <row r="71" spans="1:16" ht="22.5">
      <c r="A71" s="65" t="s">
        <v>213</v>
      </c>
      <c r="B71" s="19" t="s">
        <v>83</v>
      </c>
      <c r="C71" s="26" t="s">
        <v>88</v>
      </c>
      <c r="D71" s="118">
        <f t="shared" ref="D71:D81" si="16">F71+P71-E71</f>
        <v>6243339.25</v>
      </c>
      <c r="E71" s="110"/>
      <c r="F71" s="116">
        <f t="shared" ref="F71:F81" si="17">H71+I71+J71+M71+O71+K71+L71+N71-G71</f>
        <v>6243339.25</v>
      </c>
      <c r="G71" s="110"/>
      <c r="H71" s="112"/>
      <c r="I71" s="112"/>
      <c r="J71" s="110"/>
      <c r="K71" s="110"/>
      <c r="L71" s="110"/>
      <c r="M71" s="110">
        <v>3395794.71</v>
      </c>
      <c r="N71" s="110">
        <v>834600.78</v>
      </c>
      <c r="O71" s="110">
        <v>2012943.76</v>
      </c>
      <c r="P71" s="113"/>
    </row>
    <row r="72" spans="1:16">
      <c r="A72" s="74" t="s">
        <v>214</v>
      </c>
      <c r="B72" s="15" t="s">
        <v>84</v>
      </c>
      <c r="C72" s="26" t="s">
        <v>89</v>
      </c>
      <c r="D72" s="111">
        <f t="shared" si="16"/>
        <v>3860446.1</v>
      </c>
      <c r="E72" s="129"/>
      <c r="F72" s="116">
        <f t="shared" si="17"/>
        <v>3860446.1</v>
      </c>
      <c r="G72" s="129"/>
      <c r="H72" s="119"/>
      <c r="I72" s="119"/>
      <c r="J72" s="129"/>
      <c r="K72" s="129"/>
      <c r="L72" s="129"/>
      <c r="M72" s="129">
        <v>1678750.6</v>
      </c>
      <c r="N72" s="129">
        <v>245630</v>
      </c>
      <c r="O72" s="129">
        <v>1936065.5</v>
      </c>
      <c r="P72" s="120"/>
    </row>
    <row r="73" spans="1:16" ht="22.5">
      <c r="A73" s="64" t="s">
        <v>215</v>
      </c>
      <c r="B73" s="15" t="s">
        <v>86</v>
      </c>
      <c r="C73" s="26" t="s">
        <v>90</v>
      </c>
      <c r="D73" s="111">
        <f t="shared" si="16"/>
        <v>14455.37</v>
      </c>
      <c r="E73" s="129"/>
      <c r="F73" s="116">
        <f t="shared" si="17"/>
        <v>14455.37</v>
      </c>
      <c r="G73" s="129"/>
      <c r="H73" s="119"/>
      <c r="I73" s="119"/>
      <c r="J73" s="129"/>
      <c r="K73" s="129"/>
      <c r="L73" s="129"/>
      <c r="M73" s="129">
        <v>14455.37</v>
      </c>
      <c r="N73" s="129"/>
      <c r="O73" s="129"/>
      <c r="P73" s="120"/>
    </row>
    <row r="74" spans="1:16">
      <c r="A74" s="70" t="s">
        <v>216</v>
      </c>
      <c r="B74" s="15" t="s">
        <v>87</v>
      </c>
      <c r="C74" s="26" t="s">
        <v>92</v>
      </c>
      <c r="D74" s="111">
        <f t="shared" si="16"/>
        <v>1857421.52</v>
      </c>
      <c r="E74" s="129"/>
      <c r="F74" s="116">
        <f t="shared" si="17"/>
        <v>1857421.52</v>
      </c>
      <c r="G74" s="129"/>
      <c r="H74" s="119"/>
      <c r="I74" s="119"/>
      <c r="J74" s="129"/>
      <c r="K74" s="129"/>
      <c r="L74" s="129"/>
      <c r="M74" s="129">
        <v>564056.36</v>
      </c>
      <c r="N74" s="129">
        <v>660466.97</v>
      </c>
      <c r="O74" s="129">
        <v>632898.18999999994</v>
      </c>
      <c r="P74" s="120"/>
    </row>
    <row r="75" spans="1:16">
      <c r="A75" s="70" t="s">
        <v>217</v>
      </c>
      <c r="B75" s="15" t="s">
        <v>91</v>
      </c>
      <c r="C75" s="26"/>
      <c r="D75" s="111">
        <f t="shared" si="16"/>
        <v>1513901.35</v>
      </c>
      <c r="E75" s="129"/>
      <c r="F75" s="116">
        <f t="shared" si="17"/>
        <v>1513901.35</v>
      </c>
      <c r="G75" s="129"/>
      <c r="H75" s="119"/>
      <c r="I75" s="119"/>
      <c r="J75" s="129"/>
      <c r="K75" s="129"/>
      <c r="L75" s="129"/>
      <c r="M75" s="129">
        <v>547266.91</v>
      </c>
      <c r="N75" s="129">
        <v>966634.44</v>
      </c>
      <c r="O75" s="129"/>
      <c r="P75" s="120"/>
    </row>
    <row r="76" spans="1:16" ht="22.5">
      <c r="A76" s="59" t="s">
        <v>262</v>
      </c>
      <c r="B76" s="24" t="s">
        <v>92</v>
      </c>
      <c r="C76" s="36"/>
      <c r="D76" s="111">
        <f t="shared" si="16"/>
        <v>109126068.45</v>
      </c>
      <c r="E76" s="118">
        <f>E80+E104</f>
        <v>0</v>
      </c>
      <c r="F76" s="116">
        <f t="shared" si="17"/>
        <v>109126068.45</v>
      </c>
      <c r="G76" s="118">
        <f t="shared" ref="G76:P76" si="18">G80+G104</f>
        <v>0</v>
      </c>
      <c r="H76" s="118">
        <f t="shared" si="18"/>
        <v>0</v>
      </c>
      <c r="I76" s="118">
        <f t="shared" si="18"/>
        <v>0</v>
      </c>
      <c r="J76" s="118">
        <f t="shared" si="18"/>
        <v>0</v>
      </c>
      <c r="K76" s="118">
        <f t="shared" si="18"/>
        <v>0</v>
      </c>
      <c r="L76" s="118">
        <f t="shared" si="18"/>
        <v>0</v>
      </c>
      <c r="M76" s="118">
        <f t="shared" si="18"/>
        <v>7619720.9400000004</v>
      </c>
      <c r="N76" s="118">
        <f t="shared" si="18"/>
        <v>35007005.789999999</v>
      </c>
      <c r="O76" s="118">
        <f t="shared" si="18"/>
        <v>66499341.719999999</v>
      </c>
      <c r="P76" s="126">
        <f t="shared" si="18"/>
        <v>0</v>
      </c>
    </row>
    <row r="77" spans="1:16" ht="22.5">
      <c r="A77" s="72" t="s">
        <v>218</v>
      </c>
      <c r="B77" s="37" t="s">
        <v>93</v>
      </c>
      <c r="C77" s="38"/>
      <c r="D77" s="111">
        <f t="shared" si="16"/>
        <v>108956269.09999999</v>
      </c>
      <c r="E77" s="137">
        <f>E13-E31</f>
        <v>0</v>
      </c>
      <c r="F77" s="116">
        <f t="shared" si="17"/>
        <v>108956269.09999999</v>
      </c>
      <c r="G77" s="137">
        <f t="shared" ref="G77:P77" si="19">G13-G31</f>
        <v>0</v>
      </c>
      <c r="H77" s="137">
        <f t="shared" si="19"/>
        <v>0</v>
      </c>
      <c r="I77" s="137">
        <f t="shared" si="19"/>
        <v>0</v>
      </c>
      <c r="J77" s="137">
        <f t="shared" si="19"/>
        <v>0</v>
      </c>
      <c r="K77" s="137">
        <f t="shared" si="19"/>
        <v>0</v>
      </c>
      <c r="L77" s="137">
        <f t="shared" si="19"/>
        <v>0</v>
      </c>
      <c r="M77" s="137">
        <f t="shared" si="19"/>
        <v>7449921.5899999999</v>
      </c>
      <c r="N77" s="137">
        <f t="shared" si="19"/>
        <v>35007005.789999999</v>
      </c>
      <c r="O77" s="137">
        <f t="shared" si="19"/>
        <v>66499341.719999999</v>
      </c>
      <c r="P77" s="138">
        <f t="shared" si="19"/>
        <v>0</v>
      </c>
    </row>
    <row r="78" spans="1:16">
      <c r="A78" s="69" t="s">
        <v>94</v>
      </c>
      <c r="B78" s="15" t="s">
        <v>95</v>
      </c>
      <c r="C78" s="26"/>
      <c r="D78" s="111">
        <f t="shared" si="16"/>
        <v>0</v>
      </c>
      <c r="E78" s="130"/>
      <c r="F78" s="116">
        <f t="shared" si="17"/>
        <v>0</v>
      </c>
      <c r="G78" s="130"/>
      <c r="H78" s="130"/>
      <c r="I78" s="130"/>
      <c r="J78" s="130"/>
      <c r="K78" s="130"/>
      <c r="L78" s="130"/>
      <c r="M78" s="130"/>
      <c r="N78" s="130"/>
      <c r="O78" s="130">
        <v>0</v>
      </c>
      <c r="P78" s="139"/>
    </row>
    <row r="79" spans="1:16">
      <c r="A79" s="69" t="s">
        <v>258</v>
      </c>
      <c r="B79" s="15" t="s">
        <v>259</v>
      </c>
      <c r="C79" s="26"/>
      <c r="D79" s="111">
        <f t="shared" si="16"/>
        <v>169799.35</v>
      </c>
      <c r="E79" s="155"/>
      <c r="F79" s="116">
        <f t="shared" si="17"/>
        <v>169799.35</v>
      </c>
      <c r="G79" s="155"/>
      <c r="H79" s="155"/>
      <c r="I79" s="155"/>
      <c r="J79" s="155"/>
      <c r="K79" s="155"/>
      <c r="L79" s="155"/>
      <c r="M79" s="155">
        <v>169799.35</v>
      </c>
      <c r="N79" s="155"/>
      <c r="O79" s="155">
        <v>0</v>
      </c>
      <c r="P79" s="156"/>
    </row>
    <row r="80" spans="1:16" ht="22.5">
      <c r="A80" s="61" t="s">
        <v>249</v>
      </c>
      <c r="B80" s="17" t="s">
        <v>96</v>
      </c>
      <c r="C80" s="25"/>
      <c r="D80" s="111">
        <f t="shared" si="16"/>
        <v>95193376.620000005</v>
      </c>
      <c r="E80" s="127">
        <f>E81+E85+E92+E96+E100</f>
        <v>0</v>
      </c>
      <c r="F80" s="116">
        <f t="shared" si="17"/>
        <v>95193376.620000005</v>
      </c>
      <c r="G80" s="127">
        <f t="shared" ref="G80:P80" si="20">G81+G85+G92+G96+G100</f>
        <v>0</v>
      </c>
      <c r="H80" s="127">
        <f t="shared" si="20"/>
        <v>0</v>
      </c>
      <c r="I80" s="127">
        <f t="shared" si="20"/>
        <v>0</v>
      </c>
      <c r="J80" s="127">
        <f t="shared" si="20"/>
        <v>0</v>
      </c>
      <c r="K80" s="127">
        <f t="shared" si="20"/>
        <v>0</v>
      </c>
      <c r="L80" s="127">
        <f t="shared" si="20"/>
        <v>0</v>
      </c>
      <c r="M80" s="127">
        <f t="shared" si="20"/>
        <v>13139526.68</v>
      </c>
      <c r="N80" s="127">
        <f t="shared" si="20"/>
        <v>18796632.91</v>
      </c>
      <c r="O80" s="127">
        <f t="shared" si="20"/>
        <v>63257217.030000001</v>
      </c>
      <c r="P80" s="128">
        <f t="shared" si="20"/>
        <v>0</v>
      </c>
    </row>
    <row r="81" spans="1:16">
      <c r="A81" s="67" t="s">
        <v>219</v>
      </c>
      <c r="B81" s="17" t="s">
        <v>97</v>
      </c>
      <c r="C81" s="25"/>
      <c r="D81" s="111">
        <f t="shared" si="16"/>
        <v>22470709.68</v>
      </c>
      <c r="E81" s="127">
        <f>E83-E84</f>
        <v>0</v>
      </c>
      <c r="F81" s="116">
        <f t="shared" si="17"/>
        <v>22470709.68</v>
      </c>
      <c r="G81" s="127">
        <f t="shared" ref="G81:P81" si="21">G83-G84</f>
        <v>0</v>
      </c>
      <c r="H81" s="127">
        <f t="shared" si="21"/>
        <v>0</v>
      </c>
      <c r="I81" s="127">
        <f t="shared" si="21"/>
        <v>0</v>
      </c>
      <c r="J81" s="127">
        <f t="shared" si="21"/>
        <v>0</v>
      </c>
      <c r="K81" s="127">
        <f t="shared" si="21"/>
        <v>0</v>
      </c>
      <c r="L81" s="127">
        <f t="shared" si="21"/>
        <v>0</v>
      </c>
      <c r="M81" s="127">
        <f t="shared" si="21"/>
        <v>8156191.7400000002</v>
      </c>
      <c r="N81" s="127">
        <f t="shared" si="21"/>
        <v>18627636.91</v>
      </c>
      <c r="O81" s="127">
        <f t="shared" si="21"/>
        <v>-4313118.97</v>
      </c>
      <c r="P81" s="128">
        <f t="shared" si="21"/>
        <v>0</v>
      </c>
    </row>
    <row r="82" spans="1:16">
      <c r="A82" s="93" t="s">
        <v>29</v>
      </c>
      <c r="B82" s="94"/>
      <c r="C82" s="102"/>
      <c r="D82" s="98"/>
      <c r="E82" s="97"/>
      <c r="F82" s="97"/>
      <c r="G82" s="97"/>
      <c r="H82" s="98"/>
      <c r="I82" s="98"/>
      <c r="J82" s="97"/>
      <c r="K82" s="97"/>
      <c r="L82" s="97"/>
      <c r="M82" s="97"/>
      <c r="N82" s="97"/>
      <c r="O82" s="97"/>
      <c r="P82" s="99"/>
    </row>
    <row r="83" spans="1:16">
      <c r="A83" s="65" t="s">
        <v>220</v>
      </c>
      <c r="B83" s="19" t="s">
        <v>98</v>
      </c>
      <c r="C83" s="26" t="s">
        <v>96</v>
      </c>
      <c r="D83" s="118">
        <f>F83+P83-E83</f>
        <v>206476609.44</v>
      </c>
      <c r="E83" s="140"/>
      <c r="F83" s="116">
        <f>H83+I83+J83+M83+O83+K83+L83+N83-G83</f>
        <v>206476609.44</v>
      </c>
      <c r="G83" s="140">
        <v>14246222.289999999</v>
      </c>
      <c r="H83" s="141"/>
      <c r="I83" s="141"/>
      <c r="J83" s="140"/>
      <c r="K83" s="140"/>
      <c r="L83" s="140"/>
      <c r="M83" s="140">
        <v>119308471.88</v>
      </c>
      <c r="N83" s="140">
        <v>92129890.040000007</v>
      </c>
      <c r="O83" s="140">
        <v>9284469.8100000005</v>
      </c>
      <c r="P83" s="142"/>
    </row>
    <row r="84" spans="1:16">
      <c r="A84" s="65" t="s">
        <v>221</v>
      </c>
      <c r="B84" s="15" t="s">
        <v>99</v>
      </c>
      <c r="C84" s="26" t="s">
        <v>100</v>
      </c>
      <c r="D84" s="111">
        <f>F84+P84-E84</f>
        <v>184005899.75999999</v>
      </c>
      <c r="E84" s="143"/>
      <c r="F84" s="116">
        <f>H84+I84+J84+M84+O84+K84+L84+N84-G84</f>
        <v>184005899.75999999</v>
      </c>
      <c r="G84" s="143">
        <v>14246222.289999999</v>
      </c>
      <c r="H84" s="144"/>
      <c r="I84" s="144"/>
      <c r="J84" s="143"/>
      <c r="K84" s="143"/>
      <c r="L84" s="143"/>
      <c r="M84" s="143">
        <v>111152280.14</v>
      </c>
      <c r="N84" s="143">
        <v>73502253.129999995</v>
      </c>
      <c r="O84" s="143">
        <v>13597588.779999999</v>
      </c>
      <c r="P84" s="145"/>
    </row>
    <row r="85" spans="1:16" ht="22.5">
      <c r="A85" s="67" t="s">
        <v>222</v>
      </c>
      <c r="B85" s="17" t="s">
        <v>101</v>
      </c>
      <c r="C85" s="25"/>
      <c r="D85" s="111">
        <f>F85+P85-E85</f>
        <v>0</v>
      </c>
      <c r="E85" s="127">
        <f>E87-E88</f>
        <v>0</v>
      </c>
      <c r="F85" s="116">
        <f>H85+I85+J85+M85+O85+K85+L85+N85-G85</f>
        <v>0</v>
      </c>
      <c r="G85" s="127">
        <f t="shared" ref="G85:P85" si="22">G87-G88</f>
        <v>0</v>
      </c>
      <c r="H85" s="127">
        <f t="shared" si="22"/>
        <v>0</v>
      </c>
      <c r="I85" s="127">
        <f t="shared" si="22"/>
        <v>0</v>
      </c>
      <c r="J85" s="127">
        <f t="shared" si="22"/>
        <v>0</v>
      </c>
      <c r="K85" s="127">
        <f t="shared" si="22"/>
        <v>0</v>
      </c>
      <c r="L85" s="127">
        <f t="shared" si="22"/>
        <v>0</v>
      </c>
      <c r="M85" s="127">
        <f t="shared" si="22"/>
        <v>0</v>
      </c>
      <c r="N85" s="127">
        <f t="shared" si="22"/>
        <v>0</v>
      </c>
      <c r="O85" s="127">
        <f t="shared" si="22"/>
        <v>0</v>
      </c>
      <c r="P85" s="128">
        <f t="shared" si="22"/>
        <v>0</v>
      </c>
    </row>
    <row r="86" spans="1:16">
      <c r="A86" s="93" t="s">
        <v>29</v>
      </c>
      <c r="B86" s="94"/>
      <c r="C86" s="102"/>
      <c r="D86" s="98"/>
      <c r="E86" s="97"/>
      <c r="F86" s="97"/>
      <c r="G86" s="97"/>
      <c r="H86" s="98"/>
      <c r="I86" s="98"/>
      <c r="J86" s="97"/>
      <c r="K86" s="97"/>
      <c r="L86" s="97"/>
      <c r="M86" s="97"/>
      <c r="N86" s="97"/>
      <c r="O86" s="97"/>
      <c r="P86" s="99"/>
    </row>
    <row r="87" spans="1:16" ht="22.5">
      <c r="A87" s="65" t="s">
        <v>223</v>
      </c>
      <c r="B87" s="19" t="s">
        <v>102</v>
      </c>
      <c r="C87" s="26" t="s">
        <v>97</v>
      </c>
      <c r="D87" s="118">
        <f>F87+P87-E87</f>
        <v>0</v>
      </c>
      <c r="E87" s="140"/>
      <c r="F87" s="116">
        <f>H87+I87+J87+M87+O87+K87+L87+N87-G87</f>
        <v>0</v>
      </c>
      <c r="G87" s="140"/>
      <c r="H87" s="141"/>
      <c r="I87" s="141"/>
      <c r="J87" s="140"/>
      <c r="K87" s="140"/>
      <c r="L87" s="140"/>
      <c r="M87" s="140"/>
      <c r="N87" s="140"/>
      <c r="O87" s="140"/>
      <c r="P87" s="142"/>
    </row>
    <row r="88" spans="1:16" ht="23.25" thickBot="1">
      <c r="A88" s="66" t="s">
        <v>224</v>
      </c>
      <c r="B88" s="27" t="s">
        <v>103</v>
      </c>
      <c r="C88" s="189" t="s">
        <v>104</v>
      </c>
      <c r="D88" s="133">
        <f>F88+P88-E88</f>
        <v>0</v>
      </c>
      <c r="E88" s="172"/>
      <c r="F88" s="131">
        <f>H88+I88+J88+M88+O88+K88+L88+N88-G88</f>
        <v>0</v>
      </c>
      <c r="G88" s="172"/>
      <c r="H88" s="151"/>
      <c r="I88" s="151"/>
      <c r="J88" s="172"/>
      <c r="K88" s="172"/>
      <c r="L88" s="172"/>
      <c r="M88" s="172"/>
      <c r="N88" s="172"/>
      <c r="O88" s="172"/>
      <c r="P88" s="152"/>
    </row>
    <row r="89" spans="1:16" ht="27" customHeight="1">
      <c r="A89" s="40"/>
      <c r="B89" s="31"/>
      <c r="C89" s="3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31" t="s">
        <v>268</v>
      </c>
    </row>
    <row r="90" spans="1:16" ht="108">
      <c r="A90" s="54" t="s">
        <v>16</v>
      </c>
      <c r="B90" s="83" t="s">
        <v>170</v>
      </c>
      <c r="C90" s="83" t="s">
        <v>9</v>
      </c>
      <c r="D90" s="79" t="s">
        <v>10</v>
      </c>
      <c r="E90" s="80" t="s">
        <v>172</v>
      </c>
      <c r="F90" s="79" t="s">
        <v>11</v>
      </c>
      <c r="G90" s="80" t="s">
        <v>173</v>
      </c>
      <c r="H90" s="79" t="s">
        <v>12</v>
      </c>
      <c r="I90" s="82" t="s">
        <v>263</v>
      </c>
      <c r="J90" s="81" t="s">
        <v>13</v>
      </c>
      <c r="K90" s="81" t="s">
        <v>264</v>
      </c>
      <c r="L90" s="81" t="s">
        <v>265</v>
      </c>
      <c r="M90" s="81" t="s">
        <v>14</v>
      </c>
      <c r="N90" s="81" t="s">
        <v>266</v>
      </c>
      <c r="O90" s="81" t="s">
        <v>267</v>
      </c>
      <c r="P90" s="79" t="s">
        <v>15</v>
      </c>
    </row>
    <row r="91" spans="1:16" s="53" customFormat="1" ht="10.5" thickBot="1">
      <c r="A91" s="55">
        <v>1</v>
      </c>
      <c r="B91" s="58">
        <v>2</v>
      </c>
      <c r="C91" s="58">
        <v>3</v>
      </c>
      <c r="D91" s="190">
        <v>4</v>
      </c>
      <c r="E91" s="190">
        <v>5</v>
      </c>
      <c r="F91" s="190">
        <v>6</v>
      </c>
      <c r="G91" s="190">
        <v>7</v>
      </c>
      <c r="H91" s="58">
        <v>8</v>
      </c>
      <c r="I91" s="58">
        <v>9</v>
      </c>
      <c r="J91" s="190">
        <v>10</v>
      </c>
      <c r="K91" s="190">
        <v>11</v>
      </c>
      <c r="L91" s="190">
        <v>12</v>
      </c>
      <c r="M91" s="190">
        <v>13</v>
      </c>
      <c r="N91" s="190">
        <v>14</v>
      </c>
      <c r="O91" s="190">
        <v>15</v>
      </c>
      <c r="P91" s="58">
        <v>16</v>
      </c>
    </row>
    <row r="92" spans="1:16" ht="22.5">
      <c r="A92" s="67" t="s">
        <v>105</v>
      </c>
      <c r="B92" s="35" t="s">
        <v>106</v>
      </c>
      <c r="C92" s="25"/>
      <c r="D92" s="118">
        <f>F92+P92-E92</f>
        <v>72606034.569999993</v>
      </c>
      <c r="E92" s="146">
        <f>E94-E95</f>
        <v>0</v>
      </c>
      <c r="F92" s="116">
        <f>H92+I92+J92+M92+O92+K92+L92+N92-G92</f>
        <v>72606034.569999993</v>
      </c>
      <c r="G92" s="146">
        <f t="shared" ref="G92:P92" si="23">G94-G95</f>
        <v>0</v>
      </c>
      <c r="H92" s="146">
        <f t="shared" si="23"/>
        <v>0</v>
      </c>
      <c r="I92" s="146">
        <f t="shared" si="23"/>
        <v>0</v>
      </c>
      <c r="J92" s="146">
        <f t="shared" si="23"/>
        <v>0</v>
      </c>
      <c r="K92" s="146">
        <f t="shared" si="23"/>
        <v>0</v>
      </c>
      <c r="L92" s="146">
        <f t="shared" si="23"/>
        <v>0</v>
      </c>
      <c r="M92" s="146">
        <f t="shared" si="23"/>
        <v>5014836.9400000004</v>
      </c>
      <c r="N92" s="146">
        <f t="shared" si="23"/>
        <v>29696</v>
      </c>
      <c r="O92" s="146">
        <f t="shared" si="23"/>
        <v>67561501.629999995</v>
      </c>
      <c r="P92" s="121">
        <f t="shared" si="23"/>
        <v>0</v>
      </c>
    </row>
    <row r="93" spans="1:16">
      <c r="A93" s="93" t="s">
        <v>29</v>
      </c>
      <c r="B93" s="94"/>
      <c r="C93" s="102"/>
      <c r="D93" s="98"/>
      <c r="E93" s="97"/>
      <c r="F93" s="97"/>
      <c r="G93" s="97"/>
      <c r="H93" s="98"/>
      <c r="I93" s="98"/>
      <c r="J93" s="97"/>
      <c r="K93" s="97"/>
      <c r="L93" s="97"/>
      <c r="M93" s="97"/>
      <c r="N93" s="97"/>
      <c r="O93" s="97"/>
      <c r="P93" s="99"/>
    </row>
    <row r="94" spans="1:16" ht="22.5">
      <c r="A94" s="65" t="s">
        <v>225</v>
      </c>
      <c r="B94" s="19" t="s">
        <v>107</v>
      </c>
      <c r="C94" s="26" t="s">
        <v>101</v>
      </c>
      <c r="D94" s="118">
        <f>F94+P94-E94</f>
        <v>72643445.069999993</v>
      </c>
      <c r="E94" s="140"/>
      <c r="F94" s="116">
        <f>H94+I94+J94+M94+O94+K94+L94+N94-G94</f>
        <v>72643445.069999993</v>
      </c>
      <c r="G94" s="140">
        <v>57937.5</v>
      </c>
      <c r="H94" s="141"/>
      <c r="I94" s="141"/>
      <c r="J94" s="140"/>
      <c r="K94" s="140"/>
      <c r="L94" s="140"/>
      <c r="M94" s="140">
        <v>5014836.9400000004</v>
      </c>
      <c r="N94" s="140">
        <v>87633.5</v>
      </c>
      <c r="O94" s="140">
        <v>67598912.129999995</v>
      </c>
      <c r="P94" s="142"/>
    </row>
    <row r="95" spans="1:16" ht="22.5">
      <c r="A95" s="65" t="s">
        <v>226</v>
      </c>
      <c r="B95" s="15" t="s">
        <v>108</v>
      </c>
      <c r="C95" s="39" t="s">
        <v>109</v>
      </c>
      <c r="D95" s="111">
        <f>F95+P95-E95</f>
        <v>37410.5</v>
      </c>
      <c r="E95" s="143"/>
      <c r="F95" s="116">
        <f>H95+I95+J95+M95+O95+K95+L95+N95-G95</f>
        <v>37410.5</v>
      </c>
      <c r="G95" s="143">
        <v>57937.5</v>
      </c>
      <c r="H95" s="144"/>
      <c r="I95" s="144"/>
      <c r="J95" s="143"/>
      <c r="K95" s="143"/>
      <c r="L95" s="143"/>
      <c r="M95" s="143"/>
      <c r="N95" s="143">
        <v>57937.5</v>
      </c>
      <c r="O95" s="143">
        <v>37410.5</v>
      </c>
      <c r="P95" s="145"/>
    </row>
    <row r="96" spans="1:16">
      <c r="A96" s="67" t="s">
        <v>110</v>
      </c>
      <c r="B96" s="35" t="s">
        <v>111</v>
      </c>
      <c r="C96" s="25"/>
      <c r="D96" s="111">
        <f>F96+P96-E96</f>
        <v>116632.37</v>
      </c>
      <c r="E96" s="146">
        <f>E98-E99</f>
        <v>0</v>
      </c>
      <c r="F96" s="116">
        <f>H96+I96+J96+M96+O96+K96+L96+N96-G96</f>
        <v>116632.37</v>
      </c>
      <c r="G96" s="146">
        <f t="shared" ref="G96:P96" si="24">G98-G99</f>
        <v>0</v>
      </c>
      <c r="H96" s="146">
        <f t="shared" si="24"/>
        <v>0</v>
      </c>
      <c r="I96" s="146">
        <f t="shared" si="24"/>
        <v>0</v>
      </c>
      <c r="J96" s="146">
        <f t="shared" si="24"/>
        <v>0</v>
      </c>
      <c r="K96" s="146">
        <f t="shared" si="24"/>
        <v>0</v>
      </c>
      <c r="L96" s="146">
        <f t="shared" si="24"/>
        <v>0</v>
      </c>
      <c r="M96" s="146">
        <f t="shared" si="24"/>
        <v>-31502</v>
      </c>
      <c r="N96" s="146">
        <f t="shared" si="24"/>
        <v>139300</v>
      </c>
      <c r="O96" s="146">
        <f t="shared" si="24"/>
        <v>8834.3700000000008</v>
      </c>
      <c r="P96" s="121">
        <f t="shared" si="24"/>
        <v>0</v>
      </c>
    </row>
    <row r="97" spans="1:16">
      <c r="A97" s="93" t="s">
        <v>29</v>
      </c>
      <c r="B97" s="94"/>
      <c r="C97" s="102"/>
      <c r="D97" s="98"/>
      <c r="E97" s="97"/>
      <c r="F97" s="97"/>
      <c r="G97" s="97"/>
      <c r="H97" s="98"/>
      <c r="I97" s="98"/>
      <c r="J97" s="97"/>
      <c r="K97" s="97"/>
      <c r="L97" s="97"/>
      <c r="M97" s="97"/>
      <c r="N97" s="97"/>
      <c r="O97" s="97"/>
      <c r="P97" s="99"/>
    </row>
    <row r="98" spans="1:16" ht="22.5">
      <c r="A98" s="65" t="s">
        <v>227</v>
      </c>
      <c r="B98" s="19" t="s">
        <v>112</v>
      </c>
      <c r="C98" s="26" t="s">
        <v>113</v>
      </c>
      <c r="D98" s="118">
        <f>F98+P98-E98</f>
        <v>4185179.41</v>
      </c>
      <c r="E98" s="140"/>
      <c r="F98" s="116">
        <f>H98+I98+J98+M98+O98+K98+L98+N98-G98</f>
        <v>4185179.41</v>
      </c>
      <c r="G98" s="140"/>
      <c r="H98" s="141"/>
      <c r="I98" s="141"/>
      <c r="J98" s="140"/>
      <c r="K98" s="140"/>
      <c r="L98" s="140"/>
      <c r="M98" s="140">
        <v>1855349.54</v>
      </c>
      <c r="N98" s="140">
        <v>384930</v>
      </c>
      <c r="O98" s="140">
        <v>1944899.87</v>
      </c>
      <c r="P98" s="142"/>
    </row>
    <row r="99" spans="1:16" ht="22.5">
      <c r="A99" s="74" t="s">
        <v>228</v>
      </c>
      <c r="B99" s="15" t="s">
        <v>114</v>
      </c>
      <c r="C99" s="39" t="s">
        <v>115</v>
      </c>
      <c r="D99" s="111">
        <f>F99+P99-E99</f>
        <v>4068547.04</v>
      </c>
      <c r="E99" s="147"/>
      <c r="F99" s="148">
        <f>H99+I99+J99+M99+O99+K99+L99+N99-G99</f>
        <v>4068547.04</v>
      </c>
      <c r="G99" s="147"/>
      <c r="H99" s="149"/>
      <c r="I99" s="149"/>
      <c r="J99" s="147"/>
      <c r="K99" s="147"/>
      <c r="L99" s="147"/>
      <c r="M99" s="147">
        <v>1886851.54</v>
      </c>
      <c r="N99" s="147">
        <v>245630</v>
      </c>
      <c r="O99" s="147">
        <v>1936065.5</v>
      </c>
      <c r="P99" s="150"/>
    </row>
    <row r="100" spans="1:16" ht="22.5">
      <c r="A100" s="73" t="s">
        <v>255</v>
      </c>
      <c r="B100" s="35" t="s">
        <v>250</v>
      </c>
      <c r="C100" s="25"/>
      <c r="D100" s="111">
        <f>F100+P100-E100</f>
        <v>0</v>
      </c>
      <c r="E100" s="127">
        <f>E102-E103</f>
        <v>0</v>
      </c>
      <c r="F100" s="109">
        <f>H100+I100+J100+M100+O100+K100+L100+N100-G100</f>
        <v>0</v>
      </c>
      <c r="G100" s="127">
        <f t="shared" ref="G100:P100" si="25">G102-G103</f>
        <v>0</v>
      </c>
      <c r="H100" s="127">
        <f t="shared" si="25"/>
        <v>0</v>
      </c>
      <c r="I100" s="127">
        <f t="shared" si="25"/>
        <v>0</v>
      </c>
      <c r="J100" s="127">
        <f t="shared" si="25"/>
        <v>0</v>
      </c>
      <c r="K100" s="127">
        <f t="shared" si="25"/>
        <v>0</v>
      </c>
      <c r="L100" s="127">
        <f t="shared" si="25"/>
        <v>0</v>
      </c>
      <c r="M100" s="127">
        <f t="shared" si="25"/>
        <v>0</v>
      </c>
      <c r="N100" s="127">
        <f t="shared" si="25"/>
        <v>0</v>
      </c>
      <c r="O100" s="127">
        <f t="shared" si="25"/>
        <v>0</v>
      </c>
      <c r="P100" s="128">
        <f t="shared" si="25"/>
        <v>0</v>
      </c>
    </row>
    <row r="101" spans="1:16">
      <c r="A101" s="93" t="s">
        <v>29</v>
      </c>
      <c r="B101" s="94"/>
      <c r="C101" s="102"/>
      <c r="D101" s="98"/>
      <c r="E101" s="97"/>
      <c r="F101" s="97"/>
      <c r="G101" s="97"/>
      <c r="H101" s="98"/>
      <c r="I101" s="98"/>
      <c r="J101" s="97"/>
      <c r="K101" s="97"/>
      <c r="L101" s="97"/>
      <c r="M101" s="97"/>
      <c r="N101" s="97"/>
      <c r="O101" s="97"/>
      <c r="P101" s="99"/>
    </row>
    <row r="102" spans="1:16">
      <c r="A102" s="65" t="s">
        <v>256</v>
      </c>
      <c r="B102" s="19" t="s">
        <v>251</v>
      </c>
      <c r="C102" s="26"/>
      <c r="D102" s="118">
        <f>F102+P102-E102</f>
        <v>0</v>
      </c>
      <c r="E102" s="140"/>
      <c r="F102" s="116">
        <f>H102+I102+J102+M102+O102+K102+L102+N102-G102</f>
        <v>0</v>
      </c>
      <c r="G102" s="140"/>
      <c r="H102" s="141"/>
      <c r="I102" s="141"/>
      <c r="J102" s="140"/>
      <c r="K102" s="140"/>
      <c r="L102" s="140"/>
      <c r="M102" s="140"/>
      <c r="N102" s="140"/>
      <c r="O102" s="140"/>
      <c r="P102" s="142"/>
    </row>
    <row r="103" spans="1:16">
      <c r="A103" s="74" t="s">
        <v>257</v>
      </c>
      <c r="B103" s="15" t="s">
        <v>252</v>
      </c>
      <c r="C103" s="39"/>
      <c r="D103" s="111">
        <f>F103+P103-E103</f>
        <v>0</v>
      </c>
      <c r="E103" s="147"/>
      <c r="F103" s="116">
        <f>H103+I103+J103+M103+O103+K103+L103+N103-G103</f>
        <v>0</v>
      </c>
      <c r="G103" s="147"/>
      <c r="H103" s="149"/>
      <c r="I103" s="149"/>
      <c r="J103" s="147"/>
      <c r="K103" s="147"/>
      <c r="L103" s="147"/>
      <c r="M103" s="147"/>
      <c r="N103" s="147"/>
      <c r="O103" s="147"/>
      <c r="P103" s="150"/>
    </row>
    <row r="104" spans="1:16" ht="22.5">
      <c r="A104" s="62" t="s">
        <v>229</v>
      </c>
      <c r="B104" s="17" t="s">
        <v>116</v>
      </c>
      <c r="C104" s="25"/>
      <c r="D104" s="111">
        <f>F104+P104-E104</f>
        <v>13932691.83</v>
      </c>
      <c r="E104" s="127">
        <f>E105-E133</f>
        <v>0</v>
      </c>
      <c r="F104" s="116">
        <f>H104+I104+J104+M104+O104+K104+L104+N104-G104</f>
        <v>13932691.83</v>
      </c>
      <c r="G104" s="127">
        <f t="shared" ref="G104:P104" si="26">G105-G133</f>
        <v>0</v>
      </c>
      <c r="H104" s="127">
        <f t="shared" si="26"/>
        <v>0</v>
      </c>
      <c r="I104" s="127">
        <f t="shared" si="26"/>
        <v>0</v>
      </c>
      <c r="J104" s="127">
        <f t="shared" si="26"/>
        <v>0</v>
      </c>
      <c r="K104" s="127">
        <f t="shared" si="26"/>
        <v>0</v>
      </c>
      <c r="L104" s="127">
        <f t="shared" si="26"/>
        <v>0</v>
      </c>
      <c r="M104" s="127">
        <f t="shared" si="26"/>
        <v>-5519805.7400000002</v>
      </c>
      <c r="N104" s="127">
        <f t="shared" si="26"/>
        <v>16210372.880000001</v>
      </c>
      <c r="O104" s="127">
        <f t="shared" si="26"/>
        <v>3242124.69</v>
      </c>
      <c r="P104" s="128">
        <f t="shared" si="26"/>
        <v>0</v>
      </c>
    </row>
    <row r="105" spans="1:16" ht="33.75">
      <c r="A105" s="71" t="s">
        <v>230</v>
      </c>
      <c r="B105" s="35" t="s">
        <v>117</v>
      </c>
      <c r="C105" s="25"/>
      <c r="D105" s="111">
        <f>F105+P105-E105</f>
        <v>-5883998.4299999997</v>
      </c>
      <c r="E105" s="146">
        <f>E106+E110+E114+E121+E125+E129</f>
        <v>0</v>
      </c>
      <c r="F105" s="116">
        <f>H105+I105+J105+M105+O105+K105+L105+N105-G105</f>
        <v>-5883998.4299999997</v>
      </c>
      <c r="G105" s="146">
        <f t="shared" ref="G105:P105" si="27">G106+G110+G114+G121+G125+G129</f>
        <v>0</v>
      </c>
      <c r="H105" s="146">
        <f t="shared" si="27"/>
        <v>0</v>
      </c>
      <c r="I105" s="146">
        <f t="shared" si="27"/>
        <v>0</v>
      </c>
      <c r="J105" s="146">
        <f t="shared" si="27"/>
        <v>0</v>
      </c>
      <c r="K105" s="146">
        <f t="shared" si="27"/>
        <v>0</v>
      </c>
      <c r="L105" s="146">
        <f t="shared" si="27"/>
        <v>0</v>
      </c>
      <c r="M105" s="146">
        <f t="shared" si="27"/>
        <v>1401880.61</v>
      </c>
      <c r="N105" s="146">
        <f t="shared" si="27"/>
        <v>-5379248.46</v>
      </c>
      <c r="O105" s="146">
        <f t="shared" si="27"/>
        <v>-1906630.58</v>
      </c>
      <c r="P105" s="121">
        <f t="shared" si="27"/>
        <v>0</v>
      </c>
    </row>
    <row r="106" spans="1:16" ht="22.5">
      <c r="A106" s="67" t="s">
        <v>118</v>
      </c>
      <c r="B106" s="17" t="s">
        <v>100</v>
      </c>
      <c r="C106" s="25"/>
      <c r="D106" s="111">
        <f>F106+P106-E106</f>
        <v>1181142.05</v>
      </c>
      <c r="E106" s="127">
        <f>E108-E109</f>
        <v>0</v>
      </c>
      <c r="F106" s="116">
        <f>H106+I106+J106+M106+O106+K106+L106+N106-G106</f>
        <v>1181142.05</v>
      </c>
      <c r="G106" s="127">
        <f t="shared" ref="G106:P106" si="28">G108-G109</f>
        <v>0</v>
      </c>
      <c r="H106" s="127">
        <f t="shared" si="28"/>
        <v>0</v>
      </c>
      <c r="I106" s="127">
        <f t="shared" si="28"/>
        <v>0</v>
      </c>
      <c r="J106" s="127">
        <f t="shared" si="28"/>
        <v>0</v>
      </c>
      <c r="K106" s="127">
        <f t="shared" si="28"/>
        <v>0</v>
      </c>
      <c r="L106" s="127">
        <f t="shared" si="28"/>
        <v>0</v>
      </c>
      <c r="M106" s="127">
        <f t="shared" si="28"/>
        <v>441349.37</v>
      </c>
      <c r="N106" s="127">
        <f t="shared" si="28"/>
        <v>2663184.0699999998</v>
      </c>
      <c r="O106" s="127">
        <f t="shared" si="28"/>
        <v>-1923391.39</v>
      </c>
      <c r="P106" s="128">
        <f t="shared" si="28"/>
        <v>0</v>
      </c>
    </row>
    <row r="107" spans="1:16">
      <c r="A107" s="93" t="s">
        <v>29</v>
      </c>
      <c r="B107" s="94"/>
      <c r="C107" s="102"/>
      <c r="D107" s="98"/>
      <c r="E107" s="97"/>
      <c r="F107" s="97"/>
      <c r="G107" s="97"/>
      <c r="H107" s="98"/>
      <c r="I107" s="98"/>
      <c r="J107" s="97"/>
      <c r="K107" s="97"/>
      <c r="L107" s="97"/>
      <c r="M107" s="97"/>
      <c r="N107" s="97"/>
      <c r="O107" s="97"/>
      <c r="P107" s="99"/>
    </row>
    <row r="108" spans="1:16">
      <c r="A108" s="74" t="s">
        <v>231</v>
      </c>
      <c r="B108" s="19" t="s">
        <v>119</v>
      </c>
      <c r="C108" s="26" t="s">
        <v>120</v>
      </c>
      <c r="D108" s="118">
        <f>F108+P108-E108</f>
        <v>715456290.09000003</v>
      </c>
      <c r="E108" s="140"/>
      <c r="F108" s="116">
        <f>H108+I108+J108+M108+O108+K108+L108+N108-G108</f>
        <v>715456290.09000003</v>
      </c>
      <c r="G108" s="140"/>
      <c r="H108" s="141"/>
      <c r="I108" s="141"/>
      <c r="J108" s="140"/>
      <c r="K108" s="140"/>
      <c r="L108" s="140"/>
      <c r="M108" s="140">
        <v>547672790.72000003</v>
      </c>
      <c r="N108" s="140">
        <v>118904559.09999999</v>
      </c>
      <c r="O108" s="140">
        <v>48878940.270000003</v>
      </c>
      <c r="P108" s="142"/>
    </row>
    <row r="109" spans="1:16">
      <c r="A109" s="64" t="s">
        <v>232</v>
      </c>
      <c r="B109" s="15" t="s">
        <v>121</v>
      </c>
      <c r="C109" s="39" t="s">
        <v>122</v>
      </c>
      <c r="D109" s="111">
        <f>F109+P109-E109</f>
        <v>714275148.03999996</v>
      </c>
      <c r="E109" s="143"/>
      <c r="F109" s="116">
        <f>H109+I109+J109+M109+O109+K109+L109+N109-G109</f>
        <v>714275148.03999996</v>
      </c>
      <c r="G109" s="143"/>
      <c r="H109" s="144"/>
      <c r="I109" s="144"/>
      <c r="J109" s="143"/>
      <c r="K109" s="143"/>
      <c r="L109" s="143"/>
      <c r="M109" s="143">
        <v>547231441.35000002</v>
      </c>
      <c r="N109" s="143">
        <v>116241375.03</v>
      </c>
      <c r="O109" s="143">
        <v>50802331.659999996</v>
      </c>
      <c r="P109" s="145"/>
    </row>
    <row r="110" spans="1:16" ht="22.5">
      <c r="A110" s="73" t="s">
        <v>123</v>
      </c>
      <c r="B110" s="35" t="s">
        <v>104</v>
      </c>
      <c r="C110" s="25"/>
      <c r="D110" s="111">
        <f>F110+P110-E110</f>
        <v>0</v>
      </c>
      <c r="E110" s="115">
        <f>E112-E113</f>
        <v>0</v>
      </c>
      <c r="F110" s="116">
        <f>H110+I110+J110+M110+O110+K110+L110+N110-G110</f>
        <v>0</v>
      </c>
      <c r="G110" s="115">
        <f t="shared" ref="G110:P110" si="29">G112-G113</f>
        <v>0</v>
      </c>
      <c r="H110" s="115">
        <f t="shared" si="29"/>
        <v>0</v>
      </c>
      <c r="I110" s="115">
        <f t="shared" si="29"/>
        <v>0</v>
      </c>
      <c r="J110" s="115">
        <f t="shared" si="29"/>
        <v>0</v>
      </c>
      <c r="K110" s="115">
        <f t="shared" si="29"/>
        <v>0</v>
      </c>
      <c r="L110" s="115">
        <f t="shared" si="29"/>
        <v>0</v>
      </c>
      <c r="M110" s="115">
        <f t="shared" si="29"/>
        <v>0</v>
      </c>
      <c r="N110" s="115">
        <f t="shared" si="29"/>
        <v>0</v>
      </c>
      <c r="O110" s="115">
        <f t="shared" si="29"/>
        <v>0</v>
      </c>
      <c r="P110" s="121">
        <f t="shared" si="29"/>
        <v>0</v>
      </c>
    </row>
    <row r="111" spans="1:16">
      <c r="A111" s="93" t="s">
        <v>29</v>
      </c>
      <c r="B111" s="94"/>
      <c r="C111" s="102"/>
      <c r="D111" s="98"/>
      <c r="E111" s="97"/>
      <c r="F111" s="97"/>
      <c r="G111" s="97"/>
      <c r="H111" s="96"/>
      <c r="I111" s="103"/>
      <c r="J111" s="96"/>
      <c r="K111" s="96"/>
      <c r="L111" s="96"/>
      <c r="M111" s="96"/>
      <c r="N111" s="96"/>
      <c r="O111" s="96"/>
      <c r="P111" s="104"/>
    </row>
    <row r="112" spans="1:16" ht="22.5">
      <c r="A112" s="63" t="s">
        <v>233</v>
      </c>
      <c r="B112" s="19" t="s">
        <v>124</v>
      </c>
      <c r="C112" s="26" t="s">
        <v>125</v>
      </c>
      <c r="D112" s="118">
        <f>F112+P112-E112</f>
        <v>0</v>
      </c>
      <c r="E112" s="141"/>
      <c r="F112" s="116">
        <f>H112+I112+J112+M112+O112+K112+L112+N112-G112</f>
        <v>0</v>
      </c>
      <c r="G112" s="141"/>
      <c r="H112" s="141"/>
      <c r="I112" s="141"/>
      <c r="J112" s="141"/>
      <c r="K112" s="141"/>
      <c r="L112" s="141"/>
      <c r="M112" s="141"/>
      <c r="N112" s="141"/>
      <c r="O112" s="141"/>
      <c r="P112" s="142"/>
    </row>
    <row r="113" spans="1:16" ht="22.5">
      <c r="A113" s="66" t="s">
        <v>234</v>
      </c>
      <c r="B113" s="21" t="s">
        <v>126</v>
      </c>
      <c r="C113" s="22" t="s">
        <v>127</v>
      </c>
      <c r="D113" s="184">
        <f>F113+P113-E113</f>
        <v>0</v>
      </c>
      <c r="E113" s="149"/>
      <c r="F113" s="148">
        <f>H113+I113+J113+M113+O113+K113+L113+N113-G113</f>
        <v>0</v>
      </c>
      <c r="G113" s="149"/>
      <c r="H113" s="149"/>
      <c r="I113" s="149"/>
      <c r="J113" s="149"/>
      <c r="K113" s="149"/>
      <c r="L113" s="149"/>
      <c r="M113" s="149"/>
      <c r="N113" s="149"/>
      <c r="O113" s="149"/>
      <c r="P113" s="150"/>
    </row>
    <row r="114" spans="1:16" ht="22.5">
      <c r="A114" s="75" t="s">
        <v>129</v>
      </c>
      <c r="B114" s="17" t="s">
        <v>115</v>
      </c>
      <c r="C114" s="188"/>
      <c r="D114" s="111">
        <f>F114+P114-E114</f>
        <v>-350008.55</v>
      </c>
      <c r="E114" s="160">
        <f>E116-E117</f>
        <v>0</v>
      </c>
      <c r="F114" s="111">
        <f>H114+I114+J114+M114+O114+K114+L114+N114-G114</f>
        <v>-350008.55</v>
      </c>
      <c r="G114" s="160">
        <f t="shared" ref="G114:P114" si="30">G116-G117</f>
        <v>0</v>
      </c>
      <c r="H114" s="160">
        <f t="shared" si="30"/>
        <v>0</v>
      </c>
      <c r="I114" s="160">
        <f t="shared" si="30"/>
        <v>0</v>
      </c>
      <c r="J114" s="160">
        <f t="shared" si="30"/>
        <v>0</v>
      </c>
      <c r="K114" s="160">
        <f t="shared" si="30"/>
        <v>0</v>
      </c>
      <c r="L114" s="160">
        <f t="shared" si="30"/>
        <v>0</v>
      </c>
      <c r="M114" s="160">
        <f t="shared" si="30"/>
        <v>-350008.55</v>
      </c>
      <c r="N114" s="160">
        <f t="shared" si="30"/>
        <v>0</v>
      </c>
      <c r="O114" s="160">
        <f t="shared" si="30"/>
        <v>0</v>
      </c>
      <c r="P114" s="128">
        <f t="shared" si="30"/>
        <v>0</v>
      </c>
    </row>
    <row r="115" spans="1:16">
      <c r="A115" s="93" t="s">
        <v>29</v>
      </c>
      <c r="B115" s="94"/>
      <c r="C115" s="95"/>
      <c r="D115" s="98"/>
      <c r="E115" s="97"/>
      <c r="F115" s="97"/>
      <c r="G115" s="97"/>
      <c r="H115" s="97"/>
      <c r="I115" s="98"/>
      <c r="J115" s="97"/>
      <c r="K115" s="97"/>
      <c r="L115" s="97"/>
      <c r="M115" s="97"/>
      <c r="N115" s="97"/>
      <c r="O115" s="97"/>
      <c r="P115" s="99"/>
    </row>
    <row r="116" spans="1:16" ht="22.5">
      <c r="A116" s="77" t="s">
        <v>235</v>
      </c>
      <c r="B116" s="42" t="s">
        <v>130</v>
      </c>
      <c r="C116" s="43" t="s">
        <v>131</v>
      </c>
      <c r="D116" s="116">
        <f>F116+P116-E116</f>
        <v>-350008.55</v>
      </c>
      <c r="E116" s="154"/>
      <c r="F116" s="116">
        <f>H116+I116+J116+M116+O116+K116+L116+N116-G116</f>
        <v>-350008.55</v>
      </c>
      <c r="G116" s="154"/>
      <c r="H116" s="155"/>
      <c r="I116" s="155"/>
      <c r="J116" s="154"/>
      <c r="K116" s="154"/>
      <c r="L116" s="154"/>
      <c r="M116" s="154">
        <v>-350008.55</v>
      </c>
      <c r="N116" s="154"/>
      <c r="O116" s="154"/>
      <c r="P116" s="156"/>
    </row>
    <row r="117" spans="1:16" ht="23.25" thickBot="1">
      <c r="A117" s="196" t="s">
        <v>236</v>
      </c>
      <c r="B117" s="191" t="s">
        <v>132</v>
      </c>
      <c r="C117" s="192" t="s">
        <v>133</v>
      </c>
      <c r="D117" s="131">
        <f>F117+P117-E117</f>
        <v>0</v>
      </c>
      <c r="E117" s="193"/>
      <c r="F117" s="131">
        <f>H117+I117+J117+M117+O117+K117+L117+N117-G117</f>
        <v>0</v>
      </c>
      <c r="G117" s="193"/>
      <c r="H117" s="193"/>
      <c r="I117" s="194"/>
      <c r="J117" s="193"/>
      <c r="K117" s="193"/>
      <c r="L117" s="193"/>
      <c r="M117" s="193"/>
      <c r="N117" s="193"/>
      <c r="O117" s="193"/>
      <c r="P117" s="195"/>
    </row>
    <row r="118" spans="1:16" ht="27" customHeight="1">
      <c r="A118" s="40"/>
      <c r="B118" s="31"/>
      <c r="C118" s="3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31" t="s">
        <v>269</v>
      </c>
    </row>
    <row r="119" spans="1:16" ht="108">
      <c r="A119" s="54" t="s">
        <v>16</v>
      </c>
      <c r="B119" s="83" t="s">
        <v>170</v>
      </c>
      <c r="C119" s="83" t="s">
        <v>9</v>
      </c>
      <c r="D119" s="79" t="s">
        <v>10</v>
      </c>
      <c r="E119" s="80" t="s">
        <v>172</v>
      </c>
      <c r="F119" s="79" t="s">
        <v>11</v>
      </c>
      <c r="G119" s="80" t="s">
        <v>173</v>
      </c>
      <c r="H119" s="79" t="s">
        <v>12</v>
      </c>
      <c r="I119" s="82" t="s">
        <v>263</v>
      </c>
      <c r="J119" s="81" t="s">
        <v>13</v>
      </c>
      <c r="K119" s="81" t="s">
        <v>264</v>
      </c>
      <c r="L119" s="81" t="s">
        <v>265</v>
      </c>
      <c r="M119" s="81" t="s">
        <v>14</v>
      </c>
      <c r="N119" s="81" t="s">
        <v>266</v>
      </c>
      <c r="O119" s="81" t="s">
        <v>267</v>
      </c>
      <c r="P119" s="79" t="s">
        <v>15</v>
      </c>
    </row>
    <row r="120" spans="1:16" s="53" customFormat="1" ht="10.5" thickBot="1">
      <c r="A120" s="55">
        <v>1</v>
      </c>
      <c r="B120" s="56">
        <v>2</v>
      </c>
      <c r="C120" s="56">
        <v>3</v>
      </c>
      <c r="D120" s="57">
        <v>4</v>
      </c>
      <c r="E120" s="57">
        <v>5</v>
      </c>
      <c r="F120" s="57">
        <v>6</v>
      </c>
      <c r="G120" s="57">
        <v>7</v>
      </c>
      <c r="H120" s="56">
        <v>8</v>
      </c>
      <c r="I120" s="56">
        <v>9</v>
      </c>
      <c r="J120" s="57">
        <v>10</v>
      </c>
      <c r="K120" s="57">
        <v>11</v>
      </c>
      <c r="L120" s="57">
        <v>12</v>
      </c>
      <c r="M120" s="57">
        <v>13</v>
      </c>
      <c r="N120" s="57">
        <v>14</v>
      </c>
      <c r="O120" s="57">
        <v>15</v>
      </c>
      <c r="P120" s="56">
        <v>16</v>
      </c>
    </row>
    <row r="121" spans="1:16">
      <c r="A121" s="75" t="s">
        <v>134</v>
      </c>
      <c r="B121" s="32" t="s">
        <v>135</v>
      </c>
      <c r="C121" s="183"/>
      <c r="D121" s="106">
        <f>F121+P121-E121</f>
        <v>0</v>
      </c>
      <c r="E121" s="153">
        <f>E123-E124</f>
        <v>0</v>
      </c>
      <c r="F121" s="106">
        <f>H121+I121+J121+M121+O121+K121+L121+N121-G121</f>
        <v>0</v>
      </c>
      <c r="G121" s="153">
        <f t="shared" ref="G121:P121" si="31">G123-G124</f>
        <v>0</v>
      </c>
      <c r="H121" s="153">
        <f t="shared" si="31"/>
        <v>0</v>
      </c>
      <c r="I121" s="153">
        <f t="shared" si="31"/>
        <v>0</v>
      </c>
      <c r="J121" s="153">
        <f t="shared" si="31"/>
        <v>0</v>
      </c>
      <c r="K121" s="153">
        <f t="shared" si="31"/>
        <v>0</v>
      </c>
      <c r="L121" s="153">
        <f t="shared" si="31"/>
        <v>0</v>
      </c>
      <c r="M121" s="153">
        <f t="shared" si="31"/>
        <v>0</v>
      </c>
      <c r="N121" s="153">
        <f t="shared" si="31"/>
        <v>0</v>
      </c>
      <c r="O121" s="153">
        <f t="shared" si="31"/>
        <v>0</v>
      </c>
      <c r="P121" s="136">
        <f t="shared" si="31"/>
        <v>0</v>
      </c>
    </row>
    <row r="122" spans="1:16">
      <c r="A122" s="93" t="s">
        <v>29</v>
      </c>
      <c r="B122" s="94"/>
      <c r="C122" s="95"/>
      <c r="D122" s="98"/>
      <c r="E122" s="97"/>
      <c r="F122" s="97"/>
      <c r="G122" s="97"/>
      <c r="H122" s="97"/>
      <c r="I122" s="98"/>
      <c r="J122" s="97"/>
      <c r="K122" s="97"/>
      <c r="L122" s="97"/>
      <c r="M122" s="97"/>
      <c r="N122" s="97"/>
      <c r="O122" s="97"/>
      <c r="P122" s="99"/>
    </row>
    <row r="123" spans="1:16" ht="22.5">
      <c r="A123" s="77" t="s">
        <v>237</v>
      </c>
      <c r="B123" s="44" t="s">
        <v>136</v>
      </c>
      <c r="C123" s="45" t="s">
        <v>137</v>
      </c>
      <c r="D123" s="116">
        <f>F123+P123-E123</f>
        <v>0</v>
      </c>
      <c r="E123" s="161"/>
      <c r="F123" s="116">
        <f>H123+I123+J123+M123+O123+K123+L123+N123-G123</f>
        <v>0</v>
      </c>
      <c r="G123" s="162"/>
      <c r="H123" s="162"/>
      <c r="I123" s="163"/>
      <c r="J123" s="162"/>
      <c r="K123" s="162"/>
      <c r="L123" s="162"/>
      <c r="M123" s="162"/>
      <c r="N123" s="162"/>
      <c r="O123" s="162"/>
      <c r="P123" s="164"/>
    </row>
    <row r="124" spans="1:16" ht="22.5">
      <c r="A124" s="77" t="s">
        <v>253</v>
      </c>
      <c r="B124" s="23" t="s">
        <v>138</v>
      </c>
      <c r="C124" s="46" t="s">
        <v>139</v>
      </c>
      <c r="D124" s="109">
        <f>F124+P124-E124</f>
        <v>0</v>
      </c>
      <c r="E124" s="165"/>
      <c r="F124" s="116">
        <f>H124+I124+J124+M124+O124+K124+L124+N124-G124</f>
        <v>0</v>
      </c>
      <c r="G124" s="166"/>
      <c r="H124" s="166"/>
      <c r="I124" s="167"/>
      <c r="J124" s="166"/>
      <c r="K124" s="166"/>
      <c r="L124" s="166"/>
      <c r="M124" s="166"/>
      <c r="N124" s="166"/>
      <c r="O124" s="166"/>
      <c r="P124" s="168"/>
    </row>
    <row r="125" spans="1:16" ht="22.5">
      <c r="A125" s="75" t="s">
        <v>140</v>
      </c>
      <c r="B125" s="17" t="s">
        <v>141</v>
      </c>
      <c r="C125" s="47"/>
      <c r="D125" s="109">
        <f>F125+P125-E125</f>
        <v>0</v>
      </c>
      <c r="E125" s="160">
        <f>E127-E128</f>
        <v>0</v>
      </c>
      <c r="F125" s="116">
        <f>H125+I125+J125+M125+O125+K125+L125+N125-G125</f>
        <v>0</v>
      </c>
      <c r="G125" s="160">
        <f t="shared" ref="G125:P125" si="32">G127-G128</f>
        <v>0</v>
      </c>
      <c r="H125" s="160">
        <f t="shared" si="32"/>
        <v>0</v>
      </c>
      <c r="I125" s="160">
        <f t="shared" si="32"/>
        <v>0</v>
      </c>
      <c r="J125" s="160">
        <f t="shared" si="32"/>
        <v>0</v>
      </c>
      <c r="K125" s="160">
        <f t="shared" si="32"/>
        <v>0</v>
      </c>
      <c r="L125" s="160">
        <f t="shared" si="32"/>
        <v>0</v>
      </c>
      <c r="M125" s="160">
        <f t="shared" si="32"/>
        <v>0</v>
      </c>
      <c r="N125" s="160">
        <f t="shared" si="32"/>
        <v>0</v>
      </c>
      <c r="O125" s="160">
        <f t="shared" si="32"/>
        <v>0</v>
      </c>
      <c r="P125" s="128">
        <f t="shared" si="32"/>
        <v>0</v>
      </c>
    </row>
    <row r="126" spans="1:16">
      <c r="A126" s="93" t="s">
        <v>29</v>
      </c>
      <c r="B126" s="94"/>
      <c r="C126" s="101"/>
      <c r="D126" s="98"/>
      <c r="E126" s="97"/>
      <c r="F126" s="97"/>
      <c r="G126" s="97"/>
      <c r="H126" s="97"/>
      <c r="I126" s="98"/>
      <c r="J126" s="97"/>
      <c r="K126" s="97"/>
      <c r="L126" s="97"/>
      <c r="M126" s="97"/>
      <c r="N126" s="97"/>
      <c r="O126" s="97"/>
      <c r="P126" s="99"/>
    </row>
    <row r="127" spans="1:16" ht="22.5">
      <c r="A127" s="65" t="s">
        <v>238</v>
      </c>
      <c r="B127" s="48" t="s">
        <v>142</v>
      </c>
      <c r="C127" s="16" t="s">
        <v>143</v>
      </c>
      <c r="D127" s="116">
        <f>F127+P127-E127</f>
        <v>0</v>
      </c>
      <c r="E127" s="169"/>
      <c r="F127" s="116">
        <f>H127+I127+J127+M127+O127+K127+L127+N127-G127</f>
        <v>0</v>
      </c>
      <c r="G127" s="169"/>
      <c r="H127" s="169"/>
      <c r="I127" s="170"/>
      <c r="J127" s="169"/>
      <c r="K127" s="169"/>
      <c r="L127" s="169"/>
      <c r="M127" s="169"/>
      <c r="N127" s="169"/>
      <c r="O127" s="169"/>
      <c r="P127" s="171"/>
    </row>
    <row r="128" spans="1:16" ht="22.5">
      <c r="A128" s="65" t="s">
        <v>239</v>
      </c>
      <c r="B128" s="21" t="s">
        <v>144</v>
      </c>
      <c r="C128" s="16" t="s">
        <v>145</v>
      </c>
      <c r="D128" s="109">
        <f>F128+P128-E128</f>
        <v>0</v>
      </c>
      <c r="E128" s="147"/>
      <c r="F128" s="116">
        <f>H128+I128+J128+M128+O128+K128+L128+N128-G128</f>
        <v>0</v>
      </c>
      <c r="G128" s="147"/>
      <c r="H128" s="147"/>
      <c r="I128" s="149"/>
      <c r="J128" s="147"/>
      <c r="K128" s="147"/>
      <c r="L128" s="147"/>
      <c r="M128" s="147"/>
      <c r="N128" s="147"/>
      <c r="O128" s="147"/>
      <c r="P128" s="150"/>
    </row>
    <row r="129" spans="1:19" ht="22.5">
      <c r="A129" s="76" t="s">
        <v>146</v>
      </c>
      <c r="B129" s="49" t="s">
        <v>147</v>
      </c>
      <c r="C129" s="50"/>
      <c r="D129" s="109">
        <f>F129+P129-E129</f>
        <v>-6715131.9299999997</v>
      </c>
      <c r="E129" s="127">
        <f>E131-E132</f>
        <v>0</v>
      </c>
      <c r="F129" s="116">
        <f>H129+I129+J129+M129+O129+K129+L129+N129-G129</f>
        <v>-6715131.9299999997</v>
      </c>
      <c r="G129" s="127">
        <f t="shared" ref="G129:P129" si="33">G131-G132</f>
        <v>0</v>
      </c>
      <c r="H129" s="127">
        <f t="shared" si="33"/>
        <v>0</v>
      </c>
      <c r="I129" s="127">
        <f t="shared" si="33"/>
        <v>0</v>
      </c>
      <c r="J129" s="127">
        <f t="shared" si="33"/>
        <v>0</v>
      </c>
      <c r="K129" s="127">
        <f t="shared" si="33"/>
        <v>0</v>
      </c>
      <c r="L129" s="127">
        <f t="shared" si="33"/>
        <v>0</v>
      </c>
      <c r="M129" s="127">
        <f t="shared" si="33"/>
        <v>1310539.79</v>
      </c>
      <c r="N129" s="127">
        <f t="shared" si="33"/>
        <v>-8042432.5300000003</v>
      </c>
      <c r="O129" s="127">
        <f t="shared" si="33"/>
        <v>16760.810000000001</v>
      </c>
      <c r="P129" s="128">
        <f t="shared" si="33"/>
        <v>0</v>
      </c>
    </row>
    <row r="130" spans="1:19">
      <c r="A130" s="105" t="s">
        <v>29</v>
      </c>
      <c r="B130" s="94"/>
      <c r="C130" s="101"/>
      <c r="D130" s="98"/>
      <c r="E130" s="97"/>
      <c r="F130" s="97"/>
      <c r="G130" s="97"/>
      <c r="H130" s="97"/>
      <c r="I130" s="98"/>
      <c r="J130" s="97"/>
      <c r="K130" s="97"/>
      <c r="L130" s="97"/>
      <c r="M130" s="97"/>
      <c r="N130" s="97"/>
      <c r="O130" s="97"/>
      <c r="P130" s="99"/>
    </row>
    <row r="131" spans="1:19" ht="22.5">
      <c r="A131" s="65" t="s">
        <v>240</v>
      </c>
      <c r="B131" s="19" t="s">
        <v>148</v>
      </c>
      <c r="C131" s="16" t="s">
        <v>149</v>
      </c>
      <c r="D131" s="116">
        <f>F131+P131-E131</f>
        <v>505130064.25</v>
      </c>
      <c r="E131" s="140"/>
      <c r="F131" s="116">
        <f>H131+I131+J131+M131+O131+K131+L131+N131-G131</f>
        <v>505130064.25</v>
      </c>
      <c r="G131" s="140"/>
      <c r="H131" s="140"/>
      <c r="I131" s="141"/>
      <c r="J131" s="140"/>
      <c r="K131" s="140"/>
      <c r="L131" s="140"/>
      <c r="M131" s="140">
        <v>385084958.56</v>
      </c>
      <c r="N131" s="140">
        <v>71973449.599999994</v>
      </c>
      <c r="O131" s="140">
        <v>48071656.090000004</v>
      </c>
      <c r="P131" s="142"/>
    </row>
    <row r="132" spans="1:19" ht="22.5">
      <c r="A132" s="65" t="s">
        <v>241</v>
      </c>
      <c r="B132" s="15" t="s">
        <v>150</v>
      </c>
      <c r="C132" s="20" t="s">
        <v>151</v>
      </c>
      <c r="D132" s="109">
        <f>F132+P132-E132</f>
        <v>511845196.18000001</v>
      </c>
      <c r="E132" s="143"/>
      <c r="F132" s="116">
        <f>H132+I132+J132+M132+O132+K132+L132+N132-G132</f>
        <v>511845196.18000001</v>
      </c>
      <c r="G132" s="143"/>
      <c r="H132" s="143"/>
      <c r="I132" s="144"/>
      <c r="J132" s="143"/>
      <c r="K132" s="143"/>
      <c r="L132" s="143"/>
      <c r="M132" s="143">
        <v>383774418.76999998</v>
      </c>
      <c r="N132" s="143">
        <v>80015882.129999995</v>
      </c>
      <c r="O132" s="143">
        <v>48054895.280000001</v>
      </c>
      <c r="P132" s="145"/>
    </row>
    <row r="133" spans="1:19" ht="22.5">
      <c r="A133" s="61" t="s">
        <v>242</v>
      </c>
      <c r="B133" s="35" t="s">
        <v>120</v>
      </c>
      <c r="C133" s="18"/>
      <c r="D133" s="109">
        <f>F133+P133-E133</f>
        <v>-19816690.260000002</v>
      </c>
      <c r="E133" s="115">
        <f>E134+E138+E142</f>
        <v>0</v>
      </c>
      <c r="F133" s="116">
        <f>H133+I133+J133+M133+O133+K133+L133+N133-G133</f>
        <v>-19816690.260000002</v>
      </c>
      <c r="G133" s="115">
        <f t="shared" ref="G133:P133" si="34">G134+G138+G142</f>
        <v>0</v>
      </c>
      <c r="H133" s="115">
        <f t="shared" si="34"/>
        <v>0</v>
      </c>
      <c r="I133" s="115">
        <f t="shared" si="34"/>
        <v>0</v>
      </c>
      <c r="J133" s="115">
        <f t="shared" si="34"/>
        <v>0</v>
      </c>
      <c r="K133" s="115">
        <f t="shared" si="34"/>
        <v>0</v>
      </c>
      <c r="L133" s="115">
        <f t="shared" si="34"/>
        <v>0</v>
      </c>
      <c r="M133" s="115">
        <f t="shared" si="34"/>
        <v>6921686.3499999996</v>
      </c>
      <c r="N133" s="115">
        <f t="shared" si="34"/>
        <v>-21589621.34</v>
      </c>
      <c r="O133" s="115">
        <f t="shared" si="34"/>
        <v>-5148755.2699999996</v>
      </c>
      <c r="P133" s="121">
        <f t="shared" si="34"/>
        <v>0</v>
      </c>
      <c r="Q133" s="1"/>
      <c r="R133" s="1"/>
      <c r="S133" s="1"/>
    </row>
    <row r="134" spans="1:19" ht="33.75">
      <c r="A134" s="67" t="s">
        <v>152</v>
      </c>
      <c r="B134" s="35" t="s">
        <v>125</v>
      </c>
      <c r="C134" s="18"/>
      <c r="D134" s="109">
        <f>F134+P134-E134</f>
        <v>5746800</v>
      </c>
      <c r="E134" s="115">
        <f>E136-E137</f>
        <v>0</v>
      </c>
      <c r="F134" s="116">
        <f>H134+I134+J134+M134+O134+K134+L134+N134-G134</f>
        <v>5746800</v>
      </c>
      <c r="G134" s="115">
        <f t="shared" ref="G134:P134" si="35">G136-G137</f>
        <v>0</v>
      </c>
      <c r="H134" s="115">
        <f t="shared" si="35"/>
        <v>0</v>
      </c>
      <c r="I134" s="115">
        <f t="shared" si="35"/>
        <v>0</v>
      </c>
      <c r="J134" s="115">
        <f t="shared" si="35"/>
        <v>0</v>
      </c>
      <c r="K134" s="115">
        <f t="shared" si="35"/>
        <v>0</v>
      </c>
      <c r="L134" s="115">
        <f t="shared" si="35"/>
        <v>0</v>
      </c>
      <c r="M134" s="115">
        <f t="shared" si="35"/>
        <v>5746800</v>
      </c>
      <c r="N134" s="115">
        <f t="shared" si="35"/>
        <v>0</v>
      </c>
      <c r="O134" s="115">
        <f t="shared" si="35"/>
        <v>0</v>
      </c>
      <c r="P134" s="121">
        <f t="shared" si="35"/>
        <v>0</v>
      </c>
      <c r="Q134" s="1"/>
      <c r="R134" s="1"/>
      <c r="S134" s="1"/>
    </row>
    <row r="135" spans="1:19">
      <c r="A135" s="93" t="s">
        <v>29</v>
      </c>
      <c r="B135" s="94"/>
      <c r="C135" s="95"/>
      <c r="D135" s="98"/>
      <c r="E135" s="97"/>
      <c r="F135" s="97"/>
      <c r="G135" s="97"/>
      <c r="H135" s="97"/>
      <c r="I135" s="98"/>
      <c r="J135" s="97"/>
      <c r="K135" s="97"/>
      <c r="L135" s="97"/>
      <c r="M135" s="97"/>
      <c r="N135" s="97"/>
      <c r="O135" s="97"/>
      <c r="P135" s="99"/>
      <c r="Q135" s="1"/>
      <c r="R135" s="1"/>
      <c r="S135" s="1"/>
    </row>
    <row r="136" spans="1:19" ht="22.5">
      <c r="A136" s="77" t="s">
        <v>243</v>
      </c>
      <c r="B136" s="15" t="s">
        <v>153</v>
      </c>
      <c r="C136" s="20" t="s">
        <v>154</v>
      </c>
      <c r="D136" s="116">
        <f>F136+P136-E136</f>
        <v>15908972.85</v>
      </c>
      <c r="E136" s="161"/>
      <c r="F136" s="116">
        <f>H136+I136+J136+M136+O136+K136+L136+N136-G136</f>
        <v>15908972.85</v>
      </c>
      <c r="G136" s="140"/>
      <c r="H136" s="140"/>
      <c r="I136" s="141"/>
      <c r="J136" s="140"/>
      <c r="K136" s="140"/>
      <c r="L136" s="140"/>
      <c r="M136" s="140">
        <v>15908972.85</v>
      </c>
      <c r="N136" s="140"/>
      <c r="O136" s="140"/>
      <c r="P136" s="142"/>
      <c r="Q136" s="51"/>
      <c r="R136" s="51"/>
      <c r="S136" s="51"/>
    </row>
    <row r="137" spans="1:19" ht="22.5">
      <c r="A137" s="77" t="s">
        <v>244</v>
      </c>
      <c r="B137" s="15" t="s">
        <v>155</v>
      </c>
      <c r="C137" s="16" t="s">
        <v>156</v>
      </c>
      <c r="D137" s="109">
        <f>F137+P137-E137</f>
        <v>10162172.85</v>
      </c>
      <c r="E137" s="165"/>
      <c r="F137" s="116">
        <f>H137+I137+J137+M137+O137+K137+L137+N137-G137</f>
        <v>10162172.85</v>
      </c>
      <c r="G137" s="143"/>
      <c r="H137" s="143"/>
      <c r="I137" s="144"/>
      <c r="J137" s="143"/>
      <c r="K137" s="143"/>
      <c r="L137" s="143"/>
      <c r="M137" s="143">
        <v>10162172.85</v>
      </c>
      <c r="N137" s="143"/>
      <c r="O137" s="143"/>
      <c r="P137" s="145"/>
      <c r="Q137" s="1"/>
      <c r="R137" s="1"/>
      <c r="S137" s="1"/>
    </row>
    <row r="138" spans="1:19" ht="22.5">
      <c r="A138" s="67" t="s">
        <v>157</v>
      </c>
      <c r="B138" s="17" t="s">
        <v>131</v>
      </c>
      <c r="C138" s="18"/>
      <c r="D138" s="109">
        <f>F138+P138-E138</f>
        <v>0</v>
      </c>
      <c r="E138" s="160">
        <f>E140-E141</f>
        <v>0</v>
      </c>
      <c r="F138" s="116">
        <f>H138+I138+J138+M138+O138+K138+L138+N138-G138</f>
        <v>0</v>
      </c>
      <c r="G138" s="160">
        <f t="shared" ref="G138:P138" si="36">G140-G141</f>
        <v>0</v>
      </c>
      <c r="H138" s="160">
        <f t="shared" si="36"/>
        <v>0</v>
      </c>
      <c r="I138" s="160">
        <f t="shared" si="36"/>
        <v>0</v>
      </c>
      <c r="J138" s="160">
        <f t="shared" si="36"/>
        <v>0</v>
      </c>
      <c r="K138" s="160">
        <f t="shared" si="36"/>
        <v>0</v>
      </c>
      <c r="L138" s="160">
        <f t="shared" si="36"/>
        <v>0</v>
      </c>
      <c r="M138" s="160">
        <f t="shared" si="36"/>
        <v>0</v>
      </c>
      <c r="N138" s="160">
        <f t="shared" si="36"/>
        <v>0</v>
      </c>
      <c r="O138" s="160">
        <f t="shared" si="36"/>
        <v>0</v>
      </c>
      <c r="P138" s="128">
        <f t="shared" si="36"/>
        <v>0</v>
      </c>
      <c r="Q138" s="1"/>
      <c r="R138" s="1"/>
      <c r="S138" s="1"/>
    </row>
    <row r="139" spans="1:19">
      <c r="A139" s="93" t="s">
        <v>29</v>
      </c>
      <c r="B139" s="94"/>
      <c r="C139" s="95"/>
      <c r="D139" s="98"/>
      <c r="E139" s="97"/>
      <c r="F139" s="97"/>
      <c r="G139" s="97"/>
      <c r="H139" s="97"/>
      <c r="I139" s="98"/>
      <c r="J139" s="97"/>
      <c r="K139" s="97"/>
      <c r="L139" s="97"/>
      <c r="M139" s="97"/>
      <c r="N139" s="97"/>
      <c r="O139" s="97"/>
      <c r="P139" s="99"/>
      <c r="Q139" s="1"/>
      <c r="R139" s="1"/>
      <c r="S139" s="1"/>
    </row>
    <row r="140" spans="1:19" ht="22.5">
      <c r="A140" s="77" t="s">
        <v>245</v>
      </c>
      <c r="B140" s="19" t="s">
        <v>158</v>
      </c>
      <c r="C140" s="16" t="s">
        <v>159</v>
      </c>
      <c r="D140" s="118">
        <f>F140+P140-E140</f>
        <v>0</v>
      </c>
      <c r="E140" s="161"/>
      <c r="F140" s="116">
        <f>H140+I140+J140+M140+O140+K140+L140+N140-G140</f>
        <v>0</v>
      </c>
      <c r="G140" s="161"/>
      <c r="H140" s="154"/>
      <c r="I140" s="155"/>
      <c r="J140" s="154"/>
      <c r="K140" s="154"/>
      <c r="L140" s="154"/>
      <c r="M140" s="154"/>
      <c r="N140" s="154"/>
      <c r="O140" s="154"/>
      <c r="P140" s="156"/>
      <c r="Q140" s="51"/>
      <c r="R140" s="51"/>
      <c r="S140" s="51"/>
    </row>
    <row r="141" spans="1:19" ht="22.5">
      <c r="A141" s="65" t="s">
        <v>246</v>
      </c>
      <c r="B141" s="15" t="s">
        <v>160</v>
      </c>
      <c r="C141" s="16" t="s">
        <v>161</v>
      </c>
      <c r="D141" s="109">
        <f>F141+P141-E141</f>
        <v>0</v>
      </c>
      <c r="E141" s="165"/>
      <c r="F141" s="116">
        <f>H141+I141+J141+M141+O141+K141+L141+N141-G141</f>
        <v>0</v>
      </c>
      <c r="G141" s="165"/>
      <c r="H141" s="157"/>
      <c r="I141" s="158"/>
      <c r="J141" s="157"/>
      <c r="K141" s="157"/>
      <c r="L141" s="157"/>
      <c r="M141" s="157"/>
      <c r="N141" s="157"/>
      <c r="O141" s="157"/>
      <c r="P141" s="159"/>
      <c r="Q141" s="1"/>
      <c r="R141" s="1"/>
      <c r="S141" s="1"/>
    </row>
    <row r="142" spans="1:19" ht="22.5">
      <c r="A142" s="68" t="s">
        <v>162</v>
      </c>
      <c r="B142" s="17" t="s">
        <v>137</v>
      </c>
      <c r="C142" s="18"/>
      <c r="D142" s="109">
        <f>F142+P142-E142</f>
        <v>-25563490.260000002</v>
      </c>
      <c r="E142" s="160">
        <f>E144-E145</f>
        <v>0</v>
      </c>
      <c r="F142" s="116">
        <f>H142+I142+J142+M142+O142+K142+L142+N142-G142</f>
        <v>-25563490.260000002</v>
      </c>
      <c r="G142" s="160">
        <f t="shared" ref="G142:P142" si="37">G144-G145</f>
        <v>0</v>
      </c>
      <c r="H142" s="160">
        <f t="shared" si="37"/>
        <v>0</v>
      </c>
      <c r="I142" s="160">
        <f t="shared" si="37"/>
        <v>0</v>
      </c>
      <c r="J142" s="160">
        <f t="shared" si="37"/>
        <v>0</v>
      </c>
      <c r="K142" s="160">
        <f t="shared" si="37"/>
        <v>0</v>
      </c>
      <c r="L142" s="160">
        <f t="shared" si="37"/>
        <v>0</v>
      </c>
      <c r="M142" s="160">
        <f t="shared" si="37"/>
        <v>1174886.3500000001</v>
      </c>
      <c r="N142" s="160">
        <f t="shared" si="37"/>
        <v>-21589621.34</v>
      </c>
      <c r="O142" s="160">
        <f t="shared" si="37"/>
        <v>-5148755.2699999996</v>
      </c>
      <c r="P142" s="128">
        <f t="shared" si="37"/>
        <v>0</v>
      </c>
      <c r="Q142" s="1"/>
      <c r="R142" s="1"/>
      <c r="S142" s="1"/>
    </row>
    <row r="143" spans="1:19">
      <c r="A143" s="105" t="s">
        <v>29</v>
      </c>
      <c r="B143" s="94"/>
      <c r="C143" s="95"/>
      <c r="D143" s="98"/>
      <c r="E143" s="97"/>
      <c r="F143" s="97"/>
      <c r="G143" s="97"/>
      <c r="H143" s="97"/>
      <c r="I143" s="98"/>
      <c r="J143" s="97"/>
      <c r="K143" s="97"/>
      <c r="L143" s="97"/>
      <c r="M143" s="97"/>
      <c r="N143" s="97"/>
      <c r="O143" s="97"/>
      <c r="P143" s="99"/>
      <c r="Q143" s="1"/>
      <c r="R143" s="1"/>
      <c r="S143" s="1"/>
    </row>
    <row r="144" spans="1:19" ht="22.5">
      <c r="A144" s="65" t="s">
        <v>247</v>
      </c>
      <c r="B144" s="19" t="s">
        <v>163</v>
      </c>
      <c r="C144" s="16" t="s">
        <v>164</v>
      </c>
      <c r="D144" s="116">
        <f>F144+P144-E144</f>
        <v>484213168.42000002</v>
      </c>
      <c r="E144" s="140"/>
      <c r="F144" s="116">
        <f>H144+I144+J144+M144+O144+K144+L144+N144-G144</f>
        <v>484213168.42000002</v>
      </c>
      <c r="G144" s="140"/>
      <c r="H144" s="140"/>
      <c r="I144" s="141"/>
      <c r="J144" s="140"/>
      <c r="K144" s="140"/>
      <c r="L144" s="140"/>
      <c r="M144" s="140">
        <v>197382519.25999999</v>
      </c>
      <c r="N144" s="140">
        <v>236823832.69999999</v>
      </c>
      <c r="O144" s="140">
        <v>50006816.460000001</v>
      </c>
      <c r="P144" s="142"/>
      <c r="Q144" s="51"/>
      <c r="R144" s="51"/>
      <c r="S144" s="51"/>
    </row>
    <row r="145" spans="1:19" ht="23.25" thickBot="1">
      <c r="A145" s="78" t="s">
        <v>248</v>
      </c>
      <c r="B145" s="27" t="s">
        <v>165</v>
      </c>
      <c r="C145" s="28" t="s">
        <v>166</v>
      </c>
      <c r="D145" s="131">
        <f>F145+P145-E145</f>
        <v>509776658.68000001</v>
      </c>
      <c r="E145" s="172"/>
      <c r="F145" s="131">
        <f>H145+I145+J145+M145+O145+K145+L145+N145-G145</f>
        <v>509776658.68000001</v>
      </c>
      <c r="G145" s="172"/>
      <c r="H145" s="172"/>
      <c r="I145" s="151"/>
      <c r="J145" s="172"/>
      <c r="K145" s="172"/>
      <c r="L145" s="172"/>
      <c r="M145" s="172">
        <v>196207632.91</v>
      </c>
      <c r="N145" s="172">
        <v>258413454.03999999</v>
      </c>
      <c r="O145" s="172">
        <v>55155571.729999997</v>
      </c>
      <c r="P145" s="152"/>
      <c r="Q145" s="51"/>
      <c r="R145" s="51"/>
      <c r="S145" s="51"/>
    </row>
    <row r="146" spans="1:19">
      <c r="A146" s="34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51"/>
      <c r="R146" s="51"/>
      <c r="S146" s="51"/>
    </row>
    <row r="147" spans="1:19">
      <c r="A147" s="52"/>
    </row>
  </sheetData>
  <mergeCells count="4">
    <mergeCell ref="A1:M1"/>
    <mergeCell ref="B7:M7"/>
    <mergeCell ref="F3:H3"/>
    <mergeCell ref="B6:M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100" orientation="landscape" blackAndWhite="1" r:id="rId1"/>
  <headerFooter alignWithMargins="0"/>
  <rowBreaks count="5" manualBreakCount="5">
    <brk id="36" max="16383" man="1"/>
    <brk id="60" max="16383" man="1"/>
    <brk id="88" max="16383" man="1"/>
    <brk id="117" max="16383" man="1"/>
    <brk id="147" max="16383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10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25"/>
  <cols>
    <col min="1" max="1" width="34.7109375" style="12" customWidth="1"/>
    <col min="2" max="2" width="4.140625" style="12" customWidth="1"/>
    <col min="3" max="3" width="5.28515625" style="12" customWidth="1"/>
    <col min="4" max="16" width="15.7109375" style="12" customWidth="1"/>
    <col min="17" max="17" width="9.140625" style="12" hidden="1" customWidth="1"/>
    <col min="18" max="18" width="0" style="12" hidden="1" customWidth="1"/>
    <col min="19" max="16384" width="9.140625" style="12"/>
  </cols>
  <sheetData>
    <row r="1" spans="1:17" s="53" customFormat="1" ht="72">
      <c r="A1" s="85" t="s">
        <v>16</v>
      </c>
      <c r="B1" s="83" t="s">
        <v>170</v>
      </c>
      <c r="C1" s="83" t="s">
        <v>9</v>
      </c>
      <c r="D1" s="79" t="s">
        <v>291</v>
      </c>
      <c r="E1" s="80" t="s">
        <v>290</v>
      </c>
      <c r="F1" s="79" t="s">
        <v>11</v>
      </c>
      <c r="G1" s="80" t="s">
        <v>289</v>
      </c>
      <c r="H1" s="79" t="s">
        <v>12</v>
      </c>
      <c r="I1" s="82" t="s">
        <v>263</v>
      </c>
      <c r="J1" s="81" t="s">
        <v>13</v>
      </c>
      <c r="K1" s="81" t="s">
        <v>264</v>
      </c>
      <c r="L1" s="81" t="s">
        <v>265</v>
      </c>
      <c r="M1" s="81" t="s">
        <v>14</v>
      </c>
      <c r="N1" s="81" t="s">
        <v>266</v>
      </c>
      <c r="O1" s="81" t="s">
        <v>267</v>
      </c>
      <c r="P1" s="79" t="s">
        <v>15</v>
      </c>
      <c r="Q1" s="178"/>
    </row>
    <row r="2" spans="1:17" s="53" customFormat="1" ht="10.5" thickBot="1">
      <c r="A2" s="55">
        <v>1</v>
      </c>
      <c r="B2" s="56">
        <v>2</v>
      </c>
      <c r="C2" s="56">
        <v>3</v>
      </c>
      <c r="D2" s="57">
        <v>4</v>
      </c>
      <c r="E2" s="57">
        <v>5</v>
      </c>
      <c r="F2" s="57">
        <v>6</v>
      </c>
      <c r="G2" s="57">
        <v>7</v>
      </c>
      <c r="H2" s="56">
        <v>8</v>
      </c>
      <c r="I2" s="56">
        <v>9</v>
      </c>
      <c r="J2" s="57">
        <v>10</v>
      </c>
      <c r="K2" s="57">
        <v>11</v>
      </c>
      <c r="L2" s="57">
        <v>12</v>
      </c>
      <c r="M2" s="57">
        <v>13</v>
      </c>
      <c r="N2" s="57">
        <v>14</v>
      </c>
      <c r="O2" s="57">
        <v>15</v>
      </c>
      <c r="P2" s="58">
        <v>16</v>
      </c>
      <c r="Q2" s="178"/>
    </row>
    <row r="3" spans="1:17" ht="19.5">
      <c r="A3" s="218" t="s">
        <v>288</v>
      </c>
      <c r="B3" s="13" t="s">
        <v>17</v>
      </c>
      <c r="C3" s="14" t="s">
        <v>18</v>
      </c>
      <c r="D3" s="106">
        <f t="shared" ref="D3:D34" si="0">F3+P3-E3</f>
        <v>732737451.34000003</v>
      </c>
      <c r="E3" s="106">
        <f>E4+E5+E6+E7+E8+E12+E13+E17+E18</f>
        <v>0</v>
      </c>
      <c r="F3" s="107">
        <f t="shared" ref="F3:F34" si="1">H3+I3+J3+M3+O3+K3+L3+N3-G3</f>
        <v>732737451.34000003</v>
      </c>
      <c r="G3" s="106">
        <f t="shared" ref="G3:P3" si="2">G4+G5+G6+G7+G8+G12+G13+G17+G18</f>
        <v>32695075.859999999</v>
      </c>
      <c r="H3" s="106">
        <f t="shared" si="2"/>
        <v>0</v>
      </c>
      <c r="I3" s="106">
        <f t="shared" si="2"/>
        <v>0</v>
      </c>
      <c r="J3" s="106">
        <f t="shared" si="2"/>
        <v>0</v>
      </c>
      <c r="K3" s="106">
        <f t="shared" si="2"/>
        <v>0</v>
      </c>
      <c r="L3" s="106">
        <f t="shared" si="2"/>
        <v>0</v>
      </c>
      <c r="M3" s="106">
        <f t="shared" si="2"/>
        <v>549736829.71000004</v>
      </c>
      <c r="N3" s="106">
        <f t="shared" si="2"/>
        <v>88002290.239999995</v>
      </c>
      <c r="O3" s="106">
        <f t="shared" si="2"/>
        <v>127693407.25</v>
      </c>
      <c r="P3" s="108">
        <f t="shared" si="2"/>
        <v>0</v>
      </c>
      <c r="Q3" s="177"/>
    </row>
    <row r="4" spans="1:17">
      <c r="A4" s="216" t="s">
        <v>199</v>
      </c>
      <c r="B4" s="15" t="s">
        <v>19</v>
      </c>
      <c r="C4" s="16" t="s">
        <v>20</v>
      </c>
      <c r="D4" s="109">
        <f t="shared" si="0"/>
        <v>220638872.12</v>
      </c>
      <c r="E4" s="110"/>
      <c r="F4" s="111">
        <f t="shared" si="1"/>
        <v>220638872.12</v>
      </c>
      <c r="G4" s="110"/>
      <c r="H4" s="110"/>
      <c r="I4" s="112"/>
      <c r="J4" s="110"/>
      <c r="K4" s="110"/>
      <c r="L4" s="110"/>
      <c r="M4" s="110">
        <v>154455172.71000001</v>
      </c>
      <c r="N4" s="110">
        <v>42402095.869999997</v>
      </c>
      <c r="O4" s="110">
        <v>23781603.539999999</v>
      </c>
      <c r="P4" s="113"/>
    </row>
    <row r="5" spans="1:17">
      <c r="A5" s="216" t="s">
        <v>200</v>
      </c>
      <c r="B5" s="15" t="s">
        <v>21</v>
      </c>
      <c r="C5" s="16" t="s">
        <v>22</v>
      </c>
      <c r="D5" s="109">
        <f t="shared" si="0"/>
        <v>23380821.300000001</v>
      </c>
      <c r="E5" s="114"/>
      <c r="F5" s="111">
        <f t="shared" si="1"/>
        <v>23380821.300000001</v>
      </c>
      <c r="G5" s="110"/>
      <c r="H5" s="110"/>
      <c r="I5" s="112"/>
      <c r="J5" s="110"/>
      <c r="K5" s="110"/>
      <c r="L5" s="110"/>
      <c r="M5" s="110">
        <v>17623784.91</v>
      </c>
      <c r="N5" s="110">
        <v>4737381.9400000004</v>
      </c>
      <c r="O5" s="110">
        <v>1019654.45</v>
      </c>
      <c r="P5" s="113"/>
    </row>
    <row r="6" spans="1:17">
      <c r="A6" s="216" t="s">
        <v>254</v>
      </c>
      <c r="B6" s="15" t="s">
        <v>23</v>
      </c>
      <c r="C6" s="16" t="s">
        <v>24</v>
      </c>
      <c r="D6" s="109">
        <f t="shared" si="0"/>
        <v>298660.37</v>
      </c>
      <c r="E6" s="110"/>
      <c r="F6" s="111">
        <f t="shared" si="1"/>
        <v>298660.37</v>
      </c>
      <c r="G6" s="110"/>
      <c r="H6" s="110"/>
      <c r="I6" s="112"/>
      <c r="J6" s="110"/>
      <c r="K6" s="110"/>
      <c r="L6" s="110"/>
      <c r="M6" s="110">
        <v>181306.07</v>
      </c>
      <c r="N6" s="110"/>
      <c r="O6" s="110">
        <v>117354.3</v>
      </c>
      <c r="P6" s="113"/>
    </row>
    <row r="7" spans="1:17">
      <c r="A7" s="216" t="s">
        <v>201</v>
      </c>
      <c r="B7" s="15" t="s">
        <v>25</v>
      </c>
      <c r="C7" s="16" t="s">
        <v>26</v>
      </c>
      <c r="D7" s="109">
        <f t="shared" si="0"/>
        <v>2372348.12</v>
      </c>
      <c r="E7" s="114"/>
      <c r="F7" s="111">
        <f t="shared" si="1"/>
        <v>2372348.12</v>
      </c>
      <c r="G7" s="110"/>
      <c r="H7" s="110"/>
      <c r="I7" s="112"/>
      <c r="J7" s="110"/>
      <c r="K7" s="110"/>
      <c r="L7" s="110"/>
      <c r="M7" s="110">
        <v>2365148.12</v>
      </c>
      <c r="N7" s="110"/>
      <c r="O7" s="110">
        <v>7200</v>
      </c>
      <c r="P7" s="113"/>
    </row>
    <row r="8" spans="1:17">
      <c r="A8" s="203" t="s">
        <v>194</v>
      </c>
      <c r="B8" s="17" t="s">
        <v>27</v>
      </c>
      <c r="C8" s="18" t="s">
        <v>28</v>
      </c>
      <c r="D8" s="109">
        <f t="shared" si="0"/>
        <v>420376564.54000002</v>
      </c>
      <c r="E8" s="115">
        <f>E9+E10+E11</f>
        <v>0</v>
      </c>
      <c r="F8" s="111">
        <f t="shared" si="1"/>
        <v>420376564.54000002</v>
      </c>
      <c r="G8" s="115">
        <f t="shared" ref="G8:P8" si="3">G9+G10+G11</f>
        <v>32695075.859999999</v>
      </c>
      <c r="H8" s="115">
        <f t="shared" si="3"/>
        <v>0</v>
      </c>
      <c r="I8" s="115">
        <f t="shared" si="3"/>
        <v>0</v>
      </c>
      <c r="J8" s="115">
        <f t="shared" si="3"/>
        <v>0</v>
      </c>
      <c r="K8" s="115">
        <f t="shared" si="3"/>
        <v>0</v>
      </c>
      <c r="L8" s="115">
        <f t="shared" si="3"/>
        <v>0</v>
      </c>
      <c r="M8" s="115">
        <f t="shared" si="3"/>
        <v>368547812.57999998</v>
      </c>
      <c r="N8" s="115">
        <f t="shared" si="3"/>
        <v>62833046.450000003</v>
      </c>
      <c r="O8" s="115">
        <f t="shared" si="3"/>
        <v>21690781.370000001</v>
      </c>
      <c r="P8" s="128">
        <f t="shared" si="3"/>
        <v>0</v>
      </c>
    </row>
    <row r="9" spans="1:17" ht="19.5">
      <c r="A9" s="210" t="s">
        <v>175</v>
      </c>
      <c r="B9" s="19" t="s">
        <v>30</v>
      </c>
      <c r="C9" s="16" t="s">
        <v>31</v>
      </c>
      <c r="D9" s="116">
        <f t="shared" si="0"/>
        <v>420376564.54000002</v>
      </c>
      <c r="E9" s="117"/>
      <c r="F9" s="118">
        <f t="shared" si="1"/>
        <v>420376564.54000002</v>
      </c>
      <c r="G9" s="112">
        <v>32695075.859999999</v>
      </c>
      <c r="H9" s="112"/>
      <c r="I9" s="112"/>
      <c r="J9" s="112"/>
      <c r="K9" s="112"/>
      <c r="L9" s="112"/>
      <c r="M9" s="112">
        <v>368547812.57999998</v>
      </c>
      <c r="N9" s="112">
        <v>62833046.450000003</v>
      </c>
      <c r="O9" s="112">
        <v>21690781.370000001</v>
      </c>
      <c r="P9" s="113"/>
    </row>
    <row r="10" spans="1:17" ht="21.75" customHeight="1">
      <c r="A10" s="212" t="s">
        <v>176</v>
      </c>
      <c r="B10" s="19" t="s">
        <v>32</v>
      </c>
      <c r="C10" s="20" t="s">
        <v>33</v>
      </c>
      <c r="D10" s="109">
        <f t="shared" si="0"/>
        <v>0</v>
      </c>
      <c r="E10" s="119"/>
      <c r="F10" s="111">
        <f t="shared" si="1"/>
        <v>0</v>
      </c>
      <c r="G10" s="119"/>
      <c r="H10" s="119"/>
      <c r="I10" s="119"/>
      <c r="J10" s="119"/>
      <c r="K10" s="119"/>
      <c r="L10" s="119"/>
      <c r="M10" s="119"/>
      <c r="N10" s="119"/>
      <c r="O10" s="119"/>
      <c r="P10" s="120"/>
    </row>
    <row r="11" spans="1:17" ht="19.5">
      <c r="A11" s="212" t="s">
        <v>177</v>
      </c>
      <c r="B11" s="15" t="s">
        <v>34</v>
      </c>
      <c r="C11" s="20" t="s">
        <v>35</v>
      </c>
      <c r="D11" s="109">
        <f t="shared" si="0"/>
        <v>0</v>
      </c>
      <c r="E11" s="119"/>
      <c r="F11" s="111">
        <f t="shared" si="1"/>
        <v>0</v>
      </c>
      <c r="G11" s="119"/>
      <c r="H11" s="119"/>
      <c r="I11" s="119"/>
      <c r="J11" s="119"/>
      <c r="K11" s="119"/>
      <c r="L11" s="119"/>
      <c r="M11" s="119"/>
      <c r="N11" s="119"/>
      <c r="O11" s="119"/>
      <c r="P11" s="120"/>
    </row>
    <row r="12" spans="1:17">
      <c r="A12" s="216" t="s">
        <v>202</v>
      </c>
      <c r="B12" s="15" t="s">
        <v>36</v>
      </c>
      <c r="C12" s="16" t="s">
        <v>37</v>
      </c>
      <c r="D12" s="109">
        <f t="shared" si="0"/>
        <v>0</v>
      </c>
      <c r="E12" s="110"/>
      <c r="F12" s="111">
        <f t="shared" si="1"/>
        <v>0</v>
      </c>
      <c r="G12" s="110"/>
      <c r="H12" s="110"/>
      <c r="I12" s="112"/>
      <c r="J12" s="110"/>
      <c r="K12" s="110"/>
      <c r="L12" s="110"/>
      <c r="M12" s="110"/>
      <c r="N12" s="110"/>
      <c r="O12" s="110"/>
      <c r="P12" s="113"/>
    </row>
    <row r="13" spans="1:17">
      <c r="A13" s="221" t="s">
        <v>195</v>
      </c>
      <c r="B13" s="198" t="s">
        <v>38</v>
      </c>
      <c r="C13" s="43" t="s">
        <v>39</v>
      </c>
      <c r="D13" s="109">
        <f t="shared" si="0"/>
        <v>-18501364.129999999</v>
      </c>
      <c r="E13" s="154"/>
      <c r="F13" s="111">
        <f t="shared" si="1"/>
        <v>-18501364.129999999</v>
      </c>
      <c r="G13" s="154"/>
      <c r="H13" s="154"/>
      <c r="I13" s="154"/>
      <c r="J13" s="154"/>
      <c r="K13" s="154"/>
      <c r="L13" s="154"/>
      <c r="M13" s="154">
        <v>-990457.49</v>
      </c>
      <c r="N13" s="154">
        <v>-22255244.02</v>
      </c>
      <c r="O13" s="154">
        <v>4744337.38</v>
      </c>
      <c r="P13" s="156"/>
    </row>
    <row r="14" spans="1:17">
      <c r="A14" s="200" t="s">
        <v>178</v>
      </c>
      <c r="B14" s="19" t="s">
        <v>40</v>
      </c>
      <c r="C14" s="16" t="s">
        <v>41</v>
      </c>
      <c r="D14" s="116">
        <f t="shared" si="0"/>
        <v>0</v>
      </c>
      <c r="E14" s="110"/>
      <c r="F14" s="118">
        <f t="shared" si="1"/>
        <v>0</v>
      </c>
      <c r="G14" s="110"/>
      <c r="H14" s="110"/>
      <c r="I14" s="112"/>
      <c r="J14" s="110"/>
      <c r="K14" s="110"/>
      <c r="L14" s="110"/>
      <c r="M14" s="110"/>
      <c r="N14" s="110"/>
      <c r="O14" s="110"/>
      <c r="P14" s="113"/>
    </row>
    <row r="15" spans="1:17">
      <c r="A15" s="200" t="s">
        <v>179</v>
      </c>
      <c r="B15" s="15" t="s">
        <v>42</v>
      </c>
      <c r="C15" s="16" t="s">
        <v>43</v>
      </c>
      <c r="D15" s="109">
        <f t="shared" si="0"/>
        <v>-44677966.079999998</v>
      </c>
      <c r="E15" s="110"/>
      <c r="F15" s="111">
        <f t="shared" si="1"/>
        <v>-44677966.079999998</v>
      </c>
      <c r="G15" s="110"/>
      <c r="H15" s="110"/>
      <c r="I15" s="112"/>
      <c r="J15" s="110"/>
      <c r="K15" s="110"/>
      <c r="L15" s="110"/>
      <c r="M15" s="110">
        <v>-990457.95</v>
      </c>
      <c r="N15" s="110">
        <v>-43526551.710000001</v>
      </c>
      <c r="O15" s="110">
        <v>-160956.42000000001</v>
      </c>
      <c r="P15" s="113"/>
    </row>
    <row r="16" spans="1:17">
      <c r="A16" s="200" t="s">
        <v>180</v>
      </c>
      <c r="B16" s="15" t="s">
        <v>44</v>
      </c>
      <c r="C16" s="16" t="s">
        <v>45</v>
      </c>
      <c r="D16" s="109">
        <f t="shared" si="0"/>
        <v>26176601.949999999</v>
      </c>
      <c r="E16" s="110"/>
      <c r="F16" s="111">
        <f t="shared" si="1"/>
        <v>26176601.949999999</v>
      </c>
      <c r="G16" s="110"/>
      <c r="H16" s="110"/>
      <c r="I16" s="112"/>
      <c r="J16" s="110"/>
      <c r="K16" s="110"/>
      <c r="L16" s="110"/>
      <c r="M16" s="110">
        <v>0.46</v>
      </c>
      <c r="N16" s="110">
        <v>21271307.690000001</v>
      </c>
      <c r="O16" s="110">
        <v>4905293.8</v>
      </c>
      <c r="P16" s="113"/>
    </row>
    <row r="17" spans="1:16">
      <c r="A17" s="219" t="s">
        <v>203</v>
      </c>
      <c r="B17" s="21" t="s">
        <v>18</v>
      </c>
      <c r="C17" s="22" t="s">
        <v>46</v>
      </c>
      <c r="D17" s="109">
        <f t="shared" si="0"/>
        <v>84171549.019999996</v>
      </c>
      <c r="E17" s="122"/>
      <c r="F17" s="111">
        <f t="shared" si="1"/>
        <v>84171549.019999996</v>
      </c>
      <c r="G17" s="122"/>
      <c r="H17" s="122"/>
      <c r="I17" s="123"/>
      <c r="J17" s="122"/>
      <c r="K17" s="122"/>
      <c r="L17" s="122"/>
      <c r="M17" s="122">
        <v>7554062.8099999996</v>
      </c>
      <c r="N17" s="122">
        <v>285010</v>
      </c>
      <c r="O17" s="122">
        <v>76332476.209999993</v>
      </c>
      <c r="P17" s="124"/>
    </row>
    <row r="18" spans="1:16">
      <c r="A18" s="219" t="s">
        <v>204</v>
      </c>
      <c r="B18" s="21" t="s">
        <v>20</v>
      </c>
      <c r="C18" s="22" t="s">
        <v>18</v>
      </c>
      <c r="D18" s="109">
        <f t="shared" si="0"/>
        <v>0</v>
      </c>
      <c r="E18" s="125"/>
      <c r="F18" s="111">
        <f t="shared" si="1"/>
        <v>0</v>
      </c>
      <c r="G18" s="125"/>
      <c r="H18" s="125"/>
      <c r="I18" s="125"/>
      <c r="J18" s="125"/>
      <c r="K18" s="125"/>
      <c r="L18" s="125"/>
      <c r="M18" s="125"/>
      <c r="N18" s="125"/>
      <c r="O18" s="125"/>
      <c r="P18" s="120"/>
    </row>
    <row r="19" spans="1:16" ht="19.5">
      <c r="A19" s="220" t="s">
        <v>287</v>
      </c>
      <c r="B19" s="24" t="s">
        <v>28</v>
      </c>
      <c r="C19" s="91" t="s">
        <v>47</v>
      </c>
      <c r="D19" s="109">
        <f t="shared" si="0"/>
        <v>623781182.24000001</v>
      </c>
      <c r="E19" s="111">
        <f>E20+E24+E31+E34+E37+E41+E45+E49+E50</f>
        <v>0</v>
      </c>
      <c r="F19" s="111">
        <f t="shared" si="1"/>
        <v>623781182.24000001</v>
      </c>
      <c r="G19" s="111">
        <f t="shared" ref="G19:P19" si="4">G20+G24+G31+G34+G37+G41+G45+G49+G50</f>
        <v>32695075.859999999</v>
      </c>
      <c r="H19" s="111">
        <f t="shared" si="4"/>
        <v>0</v>
      </c>
      <c r="I19" s="111">
        <f t="shared" si="4"/>
        <v>0</v>
      </c>
      <c r="J19" s="111">
        <f t="shared" si="4"/>
        <v>0</v>
      </c>
      <c r="K19" s="111">
        <f t="shared" si="4"/>
        <v>0</v>
      </c>
      <c r="L19" s="111">
        <f t="shared" si="4"/>
        <v>0</v>
      </c>
      <c r="M19" s="111">
        <f t="shared" si="4"/>
        <v>542286908.12</v>
      </c>
      <c r="N19" s="111">
        <f t="shared" si="4"/>
        <v>52995284.450000003</v>
      </c>
      <c r="O19" s="111">
        <f t="shared" si="4"/>
        <v>61194065.530000001</v>
      </c>
      <c r="P19" s="126">
        <f t="shared" si="4"/>
        <v>0</v>
      </c>
    </row>
    <row r="20" spans="1:16" ht="19.5">
      <c r="A20" s="203" t="s">
        <v>48</v>
      </c>
      <c r="B20" s="17" t="s">
        <v>37</v>
      </c>
      <c r="C20" s="18" t="s">
        <v>49</v>
      </c>
      <c r="D20" s="109">
        <f t="shared" si="0"/>
        <v>66026727.609999999</v>
      </c>
      <c r="E20" s="127">
        <f>E21+E22+E23</f>
        <v>0</v>
      </c>
      <c r="F20" s="111">
        <f t="shared" si="1"/>
        <v>66026727.609999999</v>
      </c>
      <c r="G20" s="127">
        <f t="shared" ref="G20:P20" si="5">G21+G22+G23</f>
        <v>0</v>
      </c>
      <c r="H20" s="127">
        <f t="shared" si="5"/>
        <v>0</v>
      </c>
      <c r="I20" s="127">
        <f t="shared" si="5"/>
        <v>0</v>
      </c>
      <c r="J20" s="127">
        <f t="shared" si="5"/>
        <v>0</v>
      </c>
      <c r="K20" s="127">
        <f t="shared" si="5"/>
        <v>0</v>
      </c>
      <c r="L20" s="127">
        <f t="shared" si="5"/>
        <v>0</v>
      </c>
      <c r="M20" s="127">
        <f t="shared" si="5"/>
        <v>45125731.789999999</v>
      </c>
      <c r="N20" s="127">
        <f t="shared" si="5"/>
        <v>0</v>
      </c>
      <c r="O20" s="127">
        <f t="shared" si="5"/>
        <v>20900995.82</v>
      </c>
      <c r="P20" s="128">
        <f t="shared" si="5"/>
        <v>0</v>
      </c>
    </row>
    <row r="21" spans="1:16">
      <c r="A21" s="200" t="s">
        <v>181</v>
      </c>
      <c r="B21" s="19" t="s">
        <v>50</v>
      </c>
      <c r="C21" s="16" t="s">
        <v>51</v>
      </c>
      <c r="D21" s="116">
        <f t="shared" si="0"/>
        <v>48042455.109999999</v>
      </c>
      <c r="E21" s="110"/>
      <c r="F21" s="118">
        <f t="shared" si="1"/>
        <v>48042455.109999999</v>
      </c>
      <c r="G21" s="110"/>
      <c r="H21" s="112"/>
      <c r="I21" s="112"/>
      <c r="J21" s="110"/>
      <c r="K21" s="110"/>
      <c r="L21" s="110"/>
      <c r="M21" s="110">
        <v>32980358.23</v>
      </c>
      <c r="N21" s="110"/>
      <c r="O21" s="110">
        <v>15062096.880000001</v>
      </c>
      <c r="P21" s="113"/>
    </row>
    <row r="22" spans="1:16">
      <c r="A22" s="200" t="s">
        <v>182</v>
      </c>
      <c r="B22" s="19" t="s">
        <v>52</v>
      </c>
      <c r="C22" s="16" t="s">
        <v>53</v>
      </c>
      <c r="D22" s="109">
        <f t="shared" si="0"/>
        <v>3927802.16</v>
      </c>
      <c r="E22" s="129"/>
      <c r="F22" s="111">
        <f t="shared" si="1"/>
        <v>3927802.16</v>
      </c>
      <c r="G22" s="129"/>
      <c r="H22" s="119"/>
      <c r="I22" s="119"/>
      <c r="J22" s="129"/>
      <c r="K22" s="129"/>
      <c r="L22" s="129"/>
      <c r="M22" s="129">
        <v>2435076</v>
      </c>
      <c r="N22" s="129"/>
      <c r="O22" s="129">
        <v>1492726.16</v>
      </c>
      <c r="P22" s="120"/>
    </row>
    <row r="23" spans="1:16">
      <c r="A23" s="200" t="s">
        <v>183</v>
      </c>
      <c r="B23" s="15" t="s">
        <v>54</v>
      </c>
      <c r="C23" s="16" t="s">
        <v>55</v>
      </c>
      <c r="D23" s="109">
        <f t="shared" si="0"/>
        <v>14056470.34</v>
      </c>
      <c r="E23" s="129"/>
      <c r="F23" s="111">
        <f t="shared" si="1"/>
        <v>14056470.34</v>
      </c>
      <c r="G23" s="129"/>
      <c r="H23" s="119"/>
      <c r="I23" s="119"/>
      <c r="J23" s="129"/>
      <c r="K23" s="129"/>
      <c r="L23" s="129"/>
      <c r="M23" s="129">
        <v>9710297.5600000005</v>
      </c>
      <c r="N23" s="129"/>
      <c r="O23" s="129">
        <v>4346172.78</v>
      </c>
      <c r="P23" s="120"/>
    </row>
    <row r="24" spans="1:16">
      <c r="A24" s="203" t="s">
        <v>196</v>
      </c>
      <c r="B24" s="17" t="s">
        <v>39</v>
      </c>
      <c r="C24" s="18" t="s">
        <v>56</v>
      </c>
      <c r="D24" s="109">
        <f t="shared" si="0"/>
        <v>85216328.260000005</v>
      </c>
      <c r="E24" s="127">
        <f>E25+E26+E27+E28+E29+E30</f>
        <v>0</v>
      </c>
      <c r="F24" s="111">
        <f t="shared" si="1"/>
        <v>85216328.260000005</v>
      </c>
      <c r="G24" s="127">
        <f t="shared" ref="G24:P24" si="6">G25+G26+G27+G28+G29+G30</f>
        <v>0</v>
      </c>
      <c r="H24" s="127">
        <f t="shared" si="6"/>
        <v>0</v>
      </c>
      <c r="I24" s="127">
        <f t="shared" si="6"/>
        <v>0</v>
      </c>
      <c r="J24" s="127">
        <f t="shared" si="6"/>
        <v>0</v>
      </c>
      <c r="K24" s="127">
        <f t="shared" si="6"/>
        <v>0</v>
      </c>
      <c r="L24" s="127">
        <f t="shared" si="6"/>
        <v>0</v>
      </c>
      <c r="M24" s="127">
        <f t="shared" si="6"/>
        <v>22479845.940000001</v>
      </c>
      <c r="N24" s="127">
        <f t="shared" si="6"/>
        <v>43304731.909999996</v>
      </c>
      <c r="O24" s="127">
        <f t="shared" si="6"/>
        <v>19431750.41</v>
      </c>
      <c r="P24" s="128">
        <f t="shared" si="6"/>
        <v>0</v>
      </c>
    </row>
    <row r="25" spans="1:16">
      <c r="A25" s="200" t="s">
        <v>184</v>
      </c>
      <c r="B25" s="19" t="s">
        <v>41</v>
      </c>
      <c r="C25" s="16" t="s">
        <v>57</v>
      </c>
      <c r="D25" s="116">
        <f t="shared" si="0"/>
        <v>2004210.73</v>
      </c>
      <c r="E25" s="110"/>
      <c r="F25" s="118">
        <f t="shared" si="1"/>
        <v>2004210.73</v>
      </c>
      <c r="G25" s="110"/>
      <c r="H25" s="112"/>
      <c r="I25" s="112"/>
      <c r="J25" s="110"/>
      <c r="K25" s="110"/>
      <c r="L25" s="110"/>
      <c r="M25" s="110">
        <v>1638903.35</v>
      </c>
      <c r="N25" s="110"/>
      <c r="O25" s="110">
        <v>365307.38</v>
      </c>
      <c r="P25" s="113"/>
    </row>
    <row r="26" spans="1:16">
      <c r="A26" s="200" t="s">
        <v>185</v>
      </c>
      <c r="B26" s="15" t="s">
        <v>43</v>
      </c>
      <c r="C26" s="16" t="s">
        <v>58</v>
      </c>
      <c r="D26" s="109">
        <f t="shared" si="0"/>
        <v>89741.22</v>
      </c>
      <c r="E26" s="129"/>
      <c r="F26" s="111">
        <f t="shared" si="1"/>
        <v>89741.22</v>
      </c>
      <c r="G26" s="129"/>
      <c r="H26" s="119"/>
      <c r="I26" s="119"/>
      <c r="J26" s="129"/>
      <c r="K26" s="129"/>
      <c r="L26" s="129"/>
      <c r="M26" s="129"/>
      <c r="N26" s="129">
        <v>70000</v>
      </c>
      <c r="O26" s="129">
        <v>19741.22</v>
      </c>
      <c r="P26" s="120"/>
    </row>
    <row r="27" spans="1:16">
      <c r="A27" s="200" t="s">
        <v>186</v>
      </c>
      <c r="B27" s="15" t="s">
        <v>45</v>
      </c>
      <c r="C27" s="16" t="s">
        <v>59</v>
      </c>
      <c r="D27" s="109">
        <f t="shared" si="0"/>
        <v>7189464.5599999996</v>
      </c>
      <c r="E27" s="129"/>
      <c r="F27" s="111">
        <f t="shared" si="1"/>
        <v>7189464.5599999996</v>
      </c>
      <c r="G27" s="129"/>
      <c r="H27" s="119"/>
      <c r="I27" s="119"/>
      <c r="J27" s="129"/>
      <c r="K27" s="129"/>
      <c r="L27" s="129"/>
      <c r="M27" s="129">
        <v>349927.42</v>
      </c>
      <c r="N27" s="129">
        <v>5487963.8499999996</v>
      </c>
      <c r="O27" s="129">
        <v>1351573.29</v>
      </c>
      <c r="P27" s="120"/>
    </row>
    <row r="28" spans="1:16">
      <c r="A28" s="200" t="s">
        <v>187</v>
      </c>
      <c r="B28" s="15" t="s">
        <v>60</v>
      </c>
      <c r="C28" s="16" t="s">
        <v>61</v>
      </c>
      <c r="D28" s="109">
        <f t="shared" si="0"/>
        <v>1394109.53</v>
      </c>
      <c r="E28" s="129"/>
      <c r="F28" s="111">
        <f t="shared" si="1"/>
        <v>1394109.53</v>
      </c>
      <c r="G28" s="129"/>
      <c r="H28" s="119"/>
      <c r="I28" s="119"/>
      <c r="J28" s="129"/>
      <c r="K28" s="129"/>
      <c r="L28" s="129"/>
      <c r="M28" s="129">
        <v>1075409.53</v>
      </c>
      <c r="N28" s="129">
        <v>318700</v>
      </c>
      <c r="O28" s="129"/>
      <c r="P28" s="120"/>
    </row>
    <row r="29" spans="1:16">
      <c r="A29" s="200" t="s">
        <v>188</v>
      </c>
      <c r="B29" s="15" t="s">
        <v>62</v>
      </c>
      <c r="C29" s="16" t="s">
        <v>63</v>
      </c>
      <c r="D29" s="109">
        <f t="shared" si="0"/>
        <v>56578009.939999998</v>
      </c>
      <c r="E29" s="129"/>
      <c r="F29" s="111">
        <f t="shared" si="1"/>
        <v>56578009.939999998</v>
      </c>
      <c r="G29" s="129"/>
      <c r="H29" s="119"/>
      <c r="I29" s="119"/>
      <c r="J29" s="129"/>
      <c r="K29" s="129"/>
      <c r="L29" s="129"/>
      <c r="M29" s="129">
        <v>10904708.6</v>
      </c>
      <c r="N29" s="129">
        <v>30517693.879999999</v>
      </c>
      <c r="O29" s="129">
        <v>15155607.460000001</v>
      </c>
      <c r="P29" s="120"/>
    </row>
    <row r="30" spans="1:16">
      <c r="A30" s="200" t="s">
        <v>189</v>
      </c>
      <c r="B30" s="21" t="s">
        <v>64</v>
      </c>
      <c r="C30" s="92" t="s">
        <v>65</v>
      </c>
      <c r="D30" s="109">
        <f t="shared" si="0"/>
        <v>17960792.280000001</v>
      </c>
      <c r="E30" s="129"/>
      <c r="F30" s="111">
        <f t="shared" si="1"/>
        <v>17960792.280000001</v>
      </c>
      <c r="G30" s="129"/>
      <c r="H30" s="119"/>
      <c r="I30" s="119"/>
      <c r="J30" s="129"/>
      <c r="K30" s="129"/>
      <c r="L30" s="129"/>
      <c r="M30" s="129">
        <v>8510897.0399999991</v>
      </c>
      <c r="N30" s="129">
        <v>6910374.1799999997</v>
      </c>
      <c r="O30" s="129">
        <v>2539521.06</v>
      </c>
      <c r="P30" s="120"/>
    </row>
    <row r="31" spans="1:16" ht="19.5">
      <c r="A31" s="201" t="s">
        <v>197</v>
      </c>
      <c r="B31" s="17" t="s">
        <v>66</v>
      </c>
      <c r="C31" s="47" t="s">
        <v>67</v>
      </c>
      <c r="D31" s="109">
        <f t="shared" si="0"/>
        <v>810172.85</v>
      </c>
      <c r="E31" s="127">
        <f>E32+E33</f>
        <v>0</v>
      </c>
      <c r="F31" s="111">
        <f t="shared" si="1"/>
        <v>810172.85</v>
      </c>
      <c r="G31" s="127">
        <f t="shared" ref="G31:P31" si="7">G32+G33</f>
        <v>0</v>
      </c>
      <c r="H31" s="127">
        <f t="shared" si="7"/>
        <v>0</v>
      </c>
      <c r="I31" s="127">
        <f t="shared" si="7"/>
        <v>0</v>
      </c>
      <c r="J31" s="127">
        <f t="shared" si="7"/>
        <v>0</v>
      </c>
      <c r="K31" s="127">
        <f t="shared" si="7"/>
        <v>0</v>
      </c>
      <c r="L31" s="127">
        <f t="shared" si="7"/>
        <v>0</v>
      </c>
      <c r="M31" s="127">
        <f t="shared" si="7"/>
        <v>810172.85</v>
      </c>
      <c r="N31" s="127">
        <f t="shared" si="7"/>
        <v>0</v>
      </c>
      <c r="O31" s="127">
        <f t="shared" si="7"/>
        <v>0</v>
      </c>
      <c r="P31" s="128">
        <f t="shared" si="7"/>
        <v>0</v>
      </c>
    </row>
    <row r="32" spans="1:16">
      <c r="A32" s="200" t="s">
        <v>190</v>
      </c>
      <c r="B32" s="19" t="s">
        <v>68</v>
      </c>
      <c r="C32" s="16" t="s">
        <v>69</v>
      </c>
      <c r="D32" s="116">
        <f t="shared" si="0"/>
        <v>810172.85</v>
      </c>
      <c r="E32" s="130"/>
      <c r="F32" s="118">
        <f t="shared" si="1"/>
        <v>810172.85</v>
      </c>
      <c r="G32" s="110"/>
      <c r="H32" s="112"/>
      <c r="I32" s="112"/>
      <c r="J32" s="110"/>
      <c r="K32" s="110"/>
      <c r="L32" s="110"/>
      <c r="M32" s="110">
        <v>810172.85</v>
      </c>
      <c r="N32" s="110"/>
      <c r="O32" s="110"/>
      <c r="P32" s="113"/>
    </row>
    <row r="33" spans="1:16">
      <c r="A33" s="200" t="s">
        <v>191</v>
      </c>
      <c r="B33" s="15" t="s">
        <v>70</v>
      </c>
      <c r="C33" s="16" t="s">
        <v>71</v>
      </c>
      <c r="D33" s="109">
        <f t="shared" si="0"/>
        <v>0</v>
      </c>
      <c r="E33" s="129"/>
      <c r="F33" s="111">
        <f t="shared" si="1"/>
        <v>0</v>
      </c>
      <c r="G33" s="129"/>
      <c r="H33" s="119"/>
      <c r="I33" s="119"/>
      <c r="J33" s="129"/>
      <c r="K33" s="129"/>
      <c r="L33" s="129"/>
      <c r="M33" s="129"/>
      <c r="N33" s="129"/>
      <c r="O33" s="129"/>
      <c r="P33" s="120"/>
    </row>
    <row r="34" spans="1:16">
      <c r="A34" s="203" t="s">
        <v>198</v>
      </c>
      <c r="B34" s="17" t="s">
        <v>49</v>
      </c>
      <c r="C34" s="18" t="s">
        <v>72</v>
      </c>
      <c r="D34" s="109">
        <f t="shared" si="0"/>
        <v>339269545.38</v>
      </c>
      <c r="E34" s="127">
        <f>E35+E36</f>
        <v>0</v>
      </c>
      <c r="F34" s="111">
        <f t="shared" si="1"/>
        <v>339269545.38</v>
      </c>
      <c r="G34" s="127">
        <f t="shared" ref="G34:P34" si="8">G35+G36</f>
        <v>0</v>
      </c>
      <c r="H34" s="127">
        <f t="shared" si="8"/>
        <v>0</v>
      </c>
      <c r="I34" s="127">
        <f t="shared" si="8"/>
        <v>0</v>
      </c>
      <c r="J34" s="127">
        <f t="shared" si="8"/>
        <v>0</v>
      </c>
      <c r="K34" s="127">
        <f t="shared" si="8"/>
        <v>0</v>
      </c>
      <c r="L34" s="127">
        <f t="shared" si="8"/>
        <v>0</v>
      </c>
      <c r="M34" s="127">
        <f t="shared" si="8"/>
        <v>330381823.64999998</v>
      </c>
      <c r="N34" s="127">
        <f t="shared" si="8"/>
        <v>4453384.8600000003</v>
      </c>
      <c r="O34" s="127">
        <f t="shared" si="8"/>
        <v>4434336.87</v>
      </c>
      <c r="P34" s="128">
        <f t="shared" si="8"/>
        <v>0</v>
      </c>
    </row>
    <row r="35" spans="1:16" ht="29.25">
      <c r="A35" s="210" t="s">
        <v>192</v>
      </c>
      <c r="B35" s="19" t="s">
        <v>51</v>
      </c>
      <c r="C35" s="16" t="s">
        <v>73</v>
      </c>
      <c r="D35" s="116">
        <f t="shared" ref="D35:D66" si="9">F35+P35-E35</f>
        <v>329057823.64999998</v>
      </c>
      <c r="E35" s="112"/>
      <c r="F35" s="118">
        <f t="shared" ref="F35:F66" si="10">H35+I35+J35+M35+O35+K35+L35+N35-G35</f>
        <v>329057823.64999998</v>
      </c>
      <c r="G35" s="112"/>
      <c r="H35" s="112"/>
      <c r="I35" s="112"/>
      <c r="J35" s="112"/>
      <c r="K35" s="112"/>
      <c r="L35" s="112"/>
      <c r="M35" s="112">
        <v>329057823.64999998</v>
      </c>
      <c r="N35" s="112"/>
      <c r="O35" s="112"/>
      <c r="P35" s="113"/>
    </row>
    <row r="36" spans="1:16" ht="30" thickBot="1">
      <c r="A36" s="209" t="s">
        <v>193</v>
      </c>
      <c r="B36" s="27" t="s">
        <v>53</v>
      </c>
      <c r="C36" s="28" t="s">
        <v>74</v>
      </c>
      <c r="D36" s="131">
        <f t="shared" si="9"/>
        <v>10211721.73</v>
      </c>
      <c r="E36" s="132"/>
      <c r="F36" s="133">
        <f t="shared" si="10"/>
        <v>10211721.73</v>
      </c>
      <c r="G36" s="132"/>
      <c r="H36" s="132"/>
      <c r="I36" s="132"/>
      <c r="J36" s="132"/>
      <c r="K36" s="132"/>
      <c r="L36" s="132"/>
      <c r="M36" s="132">
        <v>1324000</v>
      </c>
      <c r="N36" s="132">
        <v>4453384.8600000003</v>
      </c>
      <c r="O36" s="132">
        <v>4434336.87</v>
      </c>
      <c r="P36" s="134"/>
    </row>
    <row r="37" spans="1:16">
      <c r="A37" s="203" t="s">
        <v>205</v>
      </c>
      <c r="B37" s="32" t="s">
        <v>67</v>
      </c>
      <c r="C37" s="33" t="s">
        <v>76</v>
      </c>
      <c r="D37" s="107">
        <f t="shared" si="9"/>
        <v>0</v>
      </c>
      <c r="E37" s="135">
        <f>E38+E39+E40</f>
        <v>0</v>
      </c>
      <c r="F37" s="107">
        <f t="shared" si="10"/>
        <v>0</v>
      </c>
      <c r="G37" s="135">
        <f t="shared" ref="G37:P37" si="11">G38+G39+G40</f>
        <v>32695075.859999999</v>
      </c>
      <c r="H37" s="135">
        <f t="shared" si="11"/>
        <v>0</v>
      </c>
      <c r="I37" s="135">
        <f t="shared" si="11"/>
        <v>0</v>
      </c>
      <c r="J37" s="135">
        <f t="shared" si="11"/>
        <v>0</v>
      </c>
      <c r="K37" s="135">
        <f t="shared" si="11"/>
        <v>0</v>
      </c>
      <c r="L37" s="135">
        <f t="shared" si="11"/>
        <v>0</v>
      </c>
      <c r="M37" s="135">
        <f t="shared" si="11"/>
        <v>19122300.780000001</v>
      </c>
      <c r="N37" s="135">
        <f t="shared" si="11"/>
        <v>2375026.4300000002</v>
      </c>
      <c r="O37" s="135">
        <f t="shared" si="11"/>
        <v>11197748.65</v>
      </c>
      <c r="P37" s="136">
        <f t="shared" si="11"/>
        <v>0</v>
      </c>
    </row>
    <row r="38" spans="1:16" ht="19.5">
      <c r="A38" s="210" t="s">
        <v>206</v>
      </c>
      <c r="B38" s="19" t="s">
        <v>69</v>
      </c>
      <c r="C38" s="26" t="s">
        <v>77</v>
      </c>
      <c r="D38" s="118">
        <f t="shared" si="9"/>
        <v>0</v>
      </c>
      <c r="E38" s="110"/>
      <c r="F38" s="116">
        <f t="shared" si="10"/>
        <v>0</v>
      </c>
      <c r="G38" s="110">
        <v>32695075.859999999</v>
      </c>
      <c r="H38" s="112"/>
      <c r="I38" s="112"/>
      <c r="J38" s="110"/>
      <c r="K38" s="110"/>
      <c r="L38" s="110"/>
      <c r="M38" s="110">
        <v>19122300.780000001</v>
      </c>
      <c r="N38" s="110">
        <v>2375026.4300000002</v>
      </c>
      <c r="O38" s="110">
        <v>11197748.65</v>
      </c>
      <c r="P38" s="113"/>
    </row>
    <row r="39" spans="1:16" ht="23.25" customHeight="1">
      <c r="A39" s="212" t="s">
        <v>207</v>
      </c>
      <c r="B39" s="19" t="s">
        <v>71</v>
      </c>
      <c r="C39" s="26" t="s">
        <v>78</v>
      </c>
      <c r="D39" s="111">
        <f t="shared" si="9"/>
        <v>0</v>
      </c>
      <c r="E39" s="110"/>
      <c r="F39" s="116">
        <f t="shared" si="10"/>
        <v>0</v>
      </c>
      <c r="G39" s="110"/>
      <c r="H39" s="112"/>
      <c r="I39" s="112"/>
      <c r="J39" s="110"/>
      <c r="K39" s="110"/>
      <c r="L39" s="110"/>
      <c r="M39" s="110"/>
      <c r="N39" s="110"/>
      <c r="O39" s="110"/>
      <c r="P39" s="113"/>
    </row>
    <row r="40" spans="1:16">
      <c r="A40" s="212" t="s">
        <v>208</v>
      </c>
      <c r="B40" s="15" t="s">
        <v>79</v>
      </c>
      <c r="C40" s="26" t="s">
        <v>80</v>
      </c>
      <c r="D40" s="111">
        <f t="shared" si="9"/>
        <v>0</v>
      </c>
      <c r="E40" s="129"/>
      <c r="F40" s="116">
        <f t="shared" si="10"/>
        <v>0</v>
      </c>
      <c r="G40" s="129"/>
      <c r="H40" s="119"/>
      <c r="I40" s="119"/>
      <c r="J40" s="129"/>
      <c r="K40" s="129"/>
      <c r="L40" s="129"/>
      <c r="M40" s="129"/>
      <c r="N40" s="129"/>
      <c r="O40" s="129"/>
      <c r="P40" s="120"/>
    </row>
    <row r="41" spans="1:16">
      <c r="A41" s="203" t="s">
        <v>209</v>
      </c>
      <c r="B41" s="17" t="s">
        <v>72</v>
      </c>
      <c r="C41" s="25" t="s">
        <v>81</v>
      </c>
      <c r="D41" s="111">
        <f t="shared" si="9"/>
        <v>118968844.55</v>
      </c>
      <c r="E41" s="127">
        <f>E42+E43+E44</f>
        <v>0</v>
      </c>
      <c r="F41" s="116">
        <f t="shared" si="10"/>
        <v>118968844.55</v>
      </c>
      <c r="G41" s="127">
        <f t="shared" ref="G41:P41" si="12">G42+G43+G44</f>
        <v>0</v>
      </c>
      <c r="H41" s="127">
        <f t="shared" si="12"/>
        <v>0</v>
      </c>
      <c r="I41" s="127">
        <f t="shared" si="12"/>
        <v>0</v>
      </c>
      <c r="J41" s="127">
        <f t="shared" si="12"/>
        <v>0</v>
      </c>
      <c r="K41" s="127">
        <f t="shared" si="12"/>
        <v>0</v>
      </c>
      <c r="L41" s="127">
        <f t="shared" si="12"/>
        <v>0</v>
      </c>
      <c r="M41" s="127">
        <f t="shared" si="12"/>
        <v>118166709.16</v>
      </c>
      <c r="N41" s="127">
        <f t="shared" si="12"/>
        <v>154809.06</v>
      </c>
      <c r="O41" s="127">
        <f t="shared" si="12"/>
        <v>647326.32999999996</v>
      </c>
      <c r="P41" s="128">
        <f t="shared" si="12"/>
        <v>0</v>
      </c>
    </row>
    <row r="42" spans="1:16" ht="29.25">
      <c r="A42" s="200" t="s">
        <v>82</v>
      </c>
      <c r="B42" s="19" t="s">
        <v>73</v>
      </c>
      <c r="C42" s="26" t="s">
        <v>83</v>
      </c>
      <c r="D42" s="118">
        <f t="shared" si="9"/>
        <v>0</v>
      </c>
      <c r="E42" s="110"/>
      <c r="F42" s="116">
        <f t="shared" si="10"/>
        <v>0</v>
      </c>
      <c r="G42" s="110"/>
      <c r="H42" s="112"/>
      <c r="I42" s="112"/>
      <c r="J42" s="110"/>
      <c r="K42" s="110"/>
      <c r="L42" s="110"/>
      <c r="M42" s="110"/>
      <c r="N42" s="110"/>
      <c r="O42" s="110"/>
      <c r="P42" s="113"/>
    </row>
    <row r="43" spans="1:16">
      <c r="A43" s="200" t="s">
        <v>210</v>
      </c>
      <c r="B43" s="15" t="s">
        <v>74</v>
      </c>
      <c r="C43" s="26" t="s">
        <v>84</v>
      </c>
      <c r="D43" s="111">
        <f t="shared" si="9"/>
        <v>116850184.81</v>
      </c>
      <c r="E43" s="129"/>
      <c r="F43" s="116">
        <f t="shared" si="10"/>
        <v>116850184.81</v>
      </c>
      <c r="G43" s="129"/>
      <c r="H43" s="119"/>
      <c r="I43" s="119"/>
      <c r="J43" s="129"/>
      <c r="K43" s="129"/>
      <c r="L43" s="129"/>
      <c r="M43" s="129">
        <v>116850184.81</v>
      </c>
      <c r="N43" s="129"/>
      <c r="O43" s="129"/>
      <c r="P43" s="120"/>
    </row>
    <row r="44" spans="1:16" ht="29.25">
      <c r="A44" s="213" t="s">
        <v>211</v>
      </c>
      <c r="B44" s="19" t="s">
        <v>85</v>
      </c>
      <c r="C44" s="26" t="s">
        <v>86</v>
      </c>
      <c r="D44" s="111">
        <f t="shared" si="9"/>
        <v>2118659.7400000002</v>
      </c>
      <c r="E44" s="110"/>
      <c r="F44" s="116">
        <f t="shared" si="10"/>
        <v>2118659.7400000002</v>
      </c>
      <c r="G44" s="110"/>
      <c r="H44" s="112"/>
      <c r="I44" s="112"/>
      <c r="J44" s="110"/>
      <c r="K44" s="110"/>
      <c r="L44" s="110"/>
      <c r="M44" s="110">
        <v>1316524.3500000001</v>
      </c>
      <c r="N44" s="110">
        <v>154809.06</v>
      </c>
      <c r="O44" s="110">
        <v>647326.32999999996</v>
      </c>
      <c r="P44" s="113"/>
    </row>
    <row r="45" spans="1:16">
      <c r="A45" s="203" t="s">
        <v>212</v>
      </c>
      <c r="B45" s="35" t="s">
        <v>81</v>
      </c>
      <c r="C45" s="25" t="s">
        <v>87</v>
      </c>
      <c r="D45" s="111">
        <f t="shared" si="9"/>
        <v>10118240.720000001</v>
      </c>
      <c r="E45" s="127">
        <f>E46+E47+E48</f>
        <v>0</v>
      </c>
      <c r="F45" s="116">
        <f t="shared" si="10"/>
        <v>10118240.720000001</v>
      </c>
      <c r="G45" s="127">
        <f t="shared" ref="G45:P45" si="13">G46+G47+G48</f>
        <v>0</v>
      </c>
      <c r="H45" s="127">
        <f t="shared" si="13"/>
        <v>0</v>
      </c>
      <c r="I45" s="127">
        <f t="shared" si="13"/>
        <v>0</v>
      </c>
      <c r="J45" s="127">
        <f t="shared" si="13"/>
        <v>0</v>
      </c>
      <c r="K45" s="127">
        <f t="shared" si="13"/>
        <v>0</v>
      </c>
      <c r="L45" s="127">
        <f t="shared" si="13"/>
        <v>0</v>
      </c>
      <c r="M45" s="127">
        <f t="shared" si="13"/>
        <v>5089000.68</v>
      </c>
      <c r="N45" s="127">
        <f t="shared" si="13"/>
        <v>1080230.78</v>
      </c>
      <c r="O45" s="127">
        <f t="shared" si="13"/>
        <v>3949009.26</v>
      </c>
      <c r="P45" s="128">
        <f t="shared" si="13"/>
        <v>0</v>
      </c>
    </row>
    <row r="46" spans="1:16" ht="19.5">
      <c r="A46" s="200" t="s">
        <v>213</v>
      </c>
      <c r="B46" s="19" t="s">
        <v>83</v>
      </c>
      <c r="C46" s="26" t="s">
        <v>88</v>
      </c>
      <c r="D46" s="118">
        <f t="shared" si="9"/>
        <v>6243339.25</v>
      </c>
      <c r="E46" s="110"/>
      <c r="F46" s="116">
        <f t="shared" si="10"/>
        <v>6243339.25</v>
      </c>
      <c r="G46" s="110"/>
      <c r="H46" s="112"/>
      <c r="I46" s="112"/>
      <c r="J46" s="110"/>
      <c r="K46" s="110"/>
      <c r="L46" s="110"/>
      <c r="M46" s="110">
        <v>3395794.71</v>
      </c>
      <c r="N46" s="110">
        <v>834600.78</v>
      </c>
      <c r="O46" s="110">
        <v>2012943.76</v>
      </c>
      <c r="P46" s="113"/>
    </row>
    <row r="47" spans="1:16">
      <c r="A47" s="213" t="s">
        <v>214</v>
      </c>
      <c r="B47" s="15" t="s">
        <v>84</v>
      </c>
      <c r="C47" s="26" t="s">
        <v>89</v>
      </c>
      <c r="D47" s="111">
        <f t="shared" si="9"/>
        <v>3860446.1</v>
      </c>
      <c r="E47" s="129"/>
      <c r="F47" s="116">
        <f t="shared" si="10"/>
        <v>3860446.1</v>
      </c>
      <c r="G47" s="129"/>
      <c r="H47" s="119"/>
      <c r="I47" s="119"/>
      <c r="J47" s="129"/>
      <c r="K47" s="129"/>
      <c r="L47" s="129"/>
      <c r="M47" s="129">
        <v>1678750.6</v>
      </c>
      <c r="N47" s="129">
        <v>245630</v>
      </c>
      <c r="O47" s="129">
        <v>1936065.5</v>
      </c>
      <c r="P47" s="120"/>
    </row>
    <row r="48" spans="1:16" ht="19.5">
      <c r="A48" s="212" t="s">
        <v>215</v>
      </c>
      <c r="B48" s="15" t="s">
        <v>86</v>
      </c>
      <c r="C48" s="26" t="s">
        <v>90</v>
      </c>
      <c r="D48" s="111">
        <f t="shared" si="9"/>
        <v>14455.37</v>
      </c>
      <c r="E48" s="129"/>
      <c r="F48" s="116">
        <f t="shared" si="10"/>
        <v>14455.37</v>
      </c>
      <c r="G48" s="129"/>
      <c r="H48" s="119"/>
      <c r="I48" s="119"/>
      <c r="J48" s="129"/>
      <c r="K48" s="129"/>
      <c r="L48" s="129"/>
      <c r="M48" s="129">
        <v>14455.37</v>
      </c>
      <c r="N48" s="129"/>
      <c r="O48" s="129"/>
      <c r="P48" s="120"/>
    </row>
    <row r="49" spans="1:16">
      <c r="A49" s="219" t="s">
        <v>216</v>
      </c>
      <c r="B49" s="15" t="s">
        <v>87</v>
      </c>
      <c r="C49" s="26" t="s">
        <v>92</v>
      </c>
      <c r="D49" s="111">
        <f t="shared" si="9"/>
        <v>1857421.52</v>
      </c>
      <c r="E49" s="129"/>
      <c r="F49" s="116">
        <f t="shared" si="10"/>
        <v>1857421.52</v>
      </c>
      <c r="G49" s="129"/>
      <c r="H49" s="119"/>
      <c r="I49" s="119"/>
      <c r="J49" s="129"/>
      <c r="K49" s="129"/>
      <c r="L49" s="129"/>
      <c r="M49" s="129">
        <v>564056.36</v>
      </c>
      <c r="N49" s="129">
        <v>660466.97</v>
      </c>
      <c r="O49" s="129">
        <v>632898.18999999994</v>
      </c>
      <c r="P49" s="120"/>
    </row>
    <row r="50" spans="1:16">
      <c r="A50" s="219" t="s">
        <v>217</v>
      </c>
      <c r="B50" s="15" t="s">
        <v>91</v>
      </c>
      <c r="C50" s="26"/>
      <c r="D50" s="111">
        <f t="shared" si="9"/>
        <v>1513901.35</v>
      </c>
      <c r="E50" s="129"/>
      <c r="F50" s="116">
        <f t="shared" si="10"/>
        <v>1513901.35</v>
      </c>
      <c r="G50" s="129"/>
      <c r="H50" s="119"/>
      <c r="I50" s="119"/>
      <c r="J50" s="129"/>
      <c r="K50" s="129"/>
      <c r="L50" s="129"/>
      <c r="M50" s="129">
        <v>547266.91</v>
      </c>
      <c r="N50" s="129">
        <v>966634.44</v>
      </c>
      <c r="O50" s="129"/>
      <c r="P50" s="120"/>
    </row>
    <row r="51" spans="1:16" ht="18.75">
      <c r="A51" s="218" t="s">
        <v>286</v>
      </c>
      <c r="B51" s="24" t="s">
        <v>92</v>
      </c>
      <c r="C51" s="36"/>
      <c r="D51" s="111">
        <f t="shared" si="9"/>
        <v>109126068.45</v>
      </c>
      <c r="E51" s="118">
        <f>E55+E71</f>
        <v>0</v>
      </c>
      <c r="F51" s="116">
        <f t="shared" si="10"/>
        <v>109126068.45</v>
      </c>
      <c r="G51" s="118">
        <f t="shared" ref="G51:P51" si="14">G55+G71</f>
        <v>0</v>
      </c>
      <c r="H51" s="118">
        <f t="shared" si="14"/>
        <v>0</v>
      </c>
      <c r="I51" s="118">
        <f t="shared" si="14"/>
        <v>0</v>
      </c>
      <c r="J51" s="118">
        <f t="shared" si="14"/>
        <v>0</v>
      </c>
      <c r="K51" s="118">
        <f t="shared" si="14"/>
        <v>0</v>
      </c>
      <c r="L51" s="118">
        <f t="shared" si="14"/>
        <v>0</v>
      </c>
      <c r="M51" s="118">
        <f t="shared" si="14"/>
        <v>7619720.9400000004</v>
      </c>
      <c r="N51" s="118">
        <f t="shared" si="14"/>
        <v>35007005.789999999</v>
      </c>
      <c r="O51" s="118">
        <f t="shared" si="14"/>
        <v>66499341.719999999</v>
      </c>
      <c r="P51" s="126">
        <f t="shared" si="14"/>
        <v>0</v>
      </c>
    </row>
    <row r="52" spans="1:16" ht="19.5">
      <c r="A52" s="217" t="s">
        <v>218</v>
      </c>
      <c r="B52" s="37" t="s">
        <v>93</v>
      </c>
      <c r="C52" s="38"/>
      <c r="D52" s="111">
        <f t="shared" si="9"/>
        <v>108956269.09999999</v>
      </c>
      <c r="E52" s="137">
        <f>E3-E19</f>
        <v>0</v>
      </c>
      <c r="F52" s="116">
        <f t="shared" si="10"/>
        <v>108956269.09999999</v>
      </c>
      <c r="G52" s="137">
        <f t="shared" ref="G52:P52" si="15">G3-G19</f>
        <v>0</v>
      </c>
      <c r="H52" s="137">
        <f t="shared" si="15"/>
        <v>0</v>
      </c>
      <c r="I52" s="137">
        <f t="shared" si="15"/>
        <v>0</v>
      </c>
      <c r="J52" s="137">
        <f t="shared" si="15"/>
        <v>0</v>
      </c>
      <c r="K52" s="137">
        <f t="shared" si="15"/>
        <v>0</v>
      </c>
      <c r="L52" s="137">
        <f t="shared" si="15"/>
        <v>0</v>
      </c>
      <c r="M52" s="137">
        <f t="shared" si="15"/>
        <v>7449921.5899999999</v>
      </c>
      <c r="N52" s="137">
        <f t="shared" si="15"/>
        <v>35007005.789999999</v>
      </c>
      <c r="O52" s="137">
        <f t="shared" si="15"/>
        <v>66499341.719999999</v>
      </c>
      <c r="P52" s="138">
        <f t="shared" si="15"/>
        <v>0</v>
      </c>
    </row>
    <row r="53" spans="1:16">
      <c r="A53" s="216" t="s">
        <v>94</v>
      </c>
      <c r="B53" s="15" t="s">
        <v>95</v>
      </c>
      <c r="C53" s="26"/>
      <c r="D53" s="111">
        <f t="shared" si="9"/>
        <v>0</v>
      </c>
      <c r="E53" s="130"/>
      <c r="F53" s="116">
        <f t="shared" si="10"/>
        <v>0</v>
      </c>
      <c r="G53" s="130"/>
      <c r="H53" s="130"/>
      <c r="I53" s="130"/>
      <c r="J53" s="130"/>
      <c r="K53" s="130"/>
      <c r="L53" s="130"/>
      <c r="M53" s="130"/>
      <c r="N53" s="130"/>
      <c r="O53" s="130">
        <v>0</v>
      </c>
      <c r="P53" s="139"/>
    </row>
    <row r="54" spans="1:16">
      <c r="A54" s="216" t="s">
        <v>258</v>
      </c>
      <c r="B54" s="15" t="s">
        <v>259</v>
      </c>
      <c r="C54" s="26"/>
      <c r="D54" s="111">
        <f t="shared" si="9"/>
        <v>169799.35</v>
      </c>
      <c r="E54" s="155"/>
      <c r="F54" s="116">
        <f t="shared" si="10"/>
        <v>169799.35</v>
      </c>
      <c r="G54" s="155"/>
      <c r="H54" s="155"/>
      <c r="I54" s="155"/>
      <c r="J54" s="155"/>
      <c r="K54" s="155"/>
      <c r="L54" s="155"/>
      <c r="M54" s="155">
        <v>169799.35</v>
      </c>
      <c r="N54" s="155"/>
      <c r="O54" s="155">
        <v>0</v>
      </c>
      <c r="P54" s="156"/>
    </row>
    <row r="55" spans="1:16" ht="18.75">
      <c r="A55" s="204" t="s">
        <v>285</v>
      </c>
      <c r="B55" s="17" t="s">
        <v>96</v>
      </c>
      <c r="C55" s="25"/>
      <c r="D55" s="111">
        <f t="shared" si="9"/>
        <v>95193376.620000005</v>
      </c>
      <c r="E55" s="127">
        <f>E56+E59+E62+E65+E68</f>
        <v>0</v>
      </c>
      <c r="F55" s="116">
        <f t="shared" si="10"/>
        <v>95193376.620000005</v>
      </c>
      <c r="G55" s="127">
        <f t="shared" ref="G55:P55" si="16">G56+G59+G62+G65+G68</f>
        <v>0</v>
      </c>
      <c r="H55" s="127">
        <f t="shared" si="16"/>
        <v>0</v>
      </c>
      <c r="I55" s="127">
        <f t="shared" si="16"/>
        <v>0</v>
      </c>
      <c r="J55" s="127">
        <f t="shared" si="16"/>
        <v>0</v>
      </c>
      <c r="K55" s="127">
        <f t="shared" si="16"/>
        <v>0</v>
      </c>
      <c r="L55" s="127">
        <f t="shared" si="16"/>
        <v>0</v>
      </c>
      <c r="M55" s="127">
        <f t="shared" si="16"/>
        <v>13139526.68</v>
      </c>
      <c r="N55" s="127">
        <f t="shared" si="16"/>
        <v>18796632.91</v>
      </c>
      <c r="O55" s="127">
        <f t="shared" si="16"/>
        <v>63257217.030000001</v>
      </c>
      <c r="P55" s="128">
        <f t="shared" si="16"/>
        <v>0</v>
      </c>
    </row>
    <row r="56" spans="1:16">
      <c r="A56" s="203" t="s">
        <v>219</v>
      </c>
      <c r="B56" s="17" t="s">
        <v>97</v>
      </c>
      <c r="C56" s="25"/>
      <c r="D56" s="111">
        <f t="shared" si="9"/>
        <v>22470709.68</v>
      </c>
      <c r="E56" s="127">
        <f>E57-E58</f>
        <v>0</v>
      </c>
      <c r="F56" s="116">
        <f t="shared" si="10"/>
        <v>22470709.68</v>
      </c>
      <c r="G56" s="127">
        <f t="shared" ref="G56:P56" si="17">G57-G58</f>
        <v>0</v>
      </c>
      <c r="H56" s="127">
        <f t="shared" si="17"/>
        <v>0</v>
      </c>
      <c r="I56" s="127">
        <f t="shared" si="17"/>
        <v>0</v>
      </c>
      <c r="J56" s="127">
        <f t="shared" si="17"/>
        <v>0</v>
      </c>
      <c r="K56" s="127">
        <f t="shared" si="17"/>
        <v>0</v>
      </c>
      <c r="L56" s="127">
        <f t="shared" si="17"/>
        <v>0</v>
      </c>
      <c r="M56" s="127">
        <f t="shared" si="17"/>
        <v>8156191.7400000002</v>
      </c>
      <c r="N56" s="127">
        <f t="shared" si="17"/>
        <v>18627636.91</v>
      </c>
      <c r="O56" s="127">
        <f t="shared" si="17"/>
        <v>-4313118.97</v>
      </c>
      <c r="P56" s="128">
        <f t="shared" si="17"/>
        <v>0</v>
      </c>
    </row>
    <row r="57" spans="1:16">
      <c r="A57" s="200" t="s">
        <v>220</v>
      </c>
      <c r="B57" s="19" t="s">
        <v>98</v>
      </c>
      <c r="C57" s="26" t="s">
        <v>96</v>
      </c>
      <c r="D57" s="118">
        <f t="shared" si="9"/>
        <v>206476609.44</v>
      </c>
      <c r="E57" s="140"/>
      <c r="F57" s="116">
        <f t="shared" si="10"/>
        <v>206476609.44</v>
      </c>
      <c r="G57" s="140">
        <v>14246222.289999999</v>
      </c>
      <c r="H57" s="141"/>
      <c r="I57" s="141"/>
      <c r="J57" s="140"/>
      <c r="K57" s="140"/>
      <c r="L57" s="140"/>
      <c r="M57" s="140">
        <v>119308471.88</v>
      </c>
      <c r="N57" s="140">
        <v>92129890.040000007</v>
      </c>
      <c r="O57" s="140">
        <v>9284469.8100000005</v>
      </c>
      <c r="P57" s="142"/>
    </row>
    <row r="58" spans="1:16">
      <c r="A58" s="200" t="s">
        <v>221</v>
      </c>
      <c r="B58" s="15" t="s">
        <v>99</v>
      </c>
      <c r="C58" s="26" t="s">
        <v>100</v>
      </c>
      <c r="D58" s="111">
        <f t="shared" si="9"/>
        <v>184005899.75999999</v>
      </c>
      <c r="E58" s="143"/>
      <c r="F58" s="116">
        <f t="shared" si="10"/>
        <v>184005899.75999999</v>
      </c>
      <c r="G58" s="143">
        <v>14246222.289999999</v>
      </c>
      <c r="H58" s="144"/>
      <c r="I58" s="144"/>
      <c r="J58" s="143"/>
      <c r="K58" s="143"/>
      <c r="L58" s="143"/>
      <c r="M58" s="143">
        <v>111152280.14</v>
      </c>
      <c r="N58" s="143">
        <v>73502253.129999995</v>
      </c>
      <c r="O58" s="143">
        <v>13597588.779999999</v>
      </c>
      <c r="P58" s="145"/>
    </row>
    <row r="59" spans="1:16">
      <c r="A59" s="203" t="s">
        <v>222</v>
      </c>
      <c r="B59" s="17" t="s">
        <v>101</v>
      </c>
      <c r="C59" s="25"/>
      <c r="D59" s="111">
        <f t="shared" si="9"/>
        <v>0</v>
      </c>
      <c r="E59" s="127">
        <f>E60-E61</f>
        <v>0</v>
      </c>
      <c r="F59" s="116">
        <f t="shared" si="10"/>
        <v>0</v>
      </c>
      <c r="G59" s="127">
        <f t="shared" ref="G59:P59" si="18">G60-G61</f>
        <v>0</v>
      </c>
      <c r="H59" s="127">
        <f t="shared" si="18"/>
        <v>0</v>
      </c>
      <c r="I59" s="127">
        <f t="shared" si="18"/>
        <v>0</v>
      </c>
      <c r="J59" s="127">
        <f t="shared" si="18"/>
        <v>0</v>
      </c>
      <c r="K59" s="127">
        <f t="shared" si="18"/>
        <v>0</v>
      </c>
      <c r="L59" s="127">
        <f t="shared" si="18"/>
        <v>0</v>
      </c>
      <c r="M59" s="127">
        <f t="shared" si="18"/>
        <v>0</v>
      </c>
      <c r="N59" s="127">
        <f t="shared" si="18"/>
        <v>0</v>
      </c>
      <c r="O59" s="127">
        <f t="shared" si="18"/>
        <v>0</v>
      </c>
      <c r="P59" s="128">
        <f t="shared" si="18"/>
        <v>0</v>
      </c>
    </row>
    <row r="60" spans="1:16" ht="19.5">
      <c r="A60" s="200" t="s">
        <v>223</v>
      </c>
      <c r="B60" s="19" t="s">
        <v>102</v>
      </c>
      <c r="C60" s="26" t="s">
        <v>97</v>
      </c>
      <c r="D60" s="118">
        <f t="shared" si="9"/>
        <v>0</v>
      </c>
      <c r="E60" s="140"/>
      <c r="F60" s="116">
        <f t="shared" si="10"/>
        <v>0</v>
      </c>
      <c r="G60" s="140"/>
      <c r="H60" s="141"/>
      <c r="I60" s="141"/>
      <c r="J60" s="140"/>
      <c r="K60" s="140"/>
      <c r="L60" s="140"/>
      <c r="M60" s="140"/>
      <c r="N60" s="140"/>
      <c r="O60" s="140"/>
      <c r="P60" s="142"/>
    </row>
    <row r="61" spans="1:16" ht="19.5">
      <c r="A61" s="200" t="s">
        <v>224</v>
      </c>
      <c r="B61" s="15" t="s">
        <v>103</v>
      </c>
      <c r="C61" s="26" t="s">
        <v>104</v>
      </c>
      <c r="D61" s="111">
        <f t="shared" si="9"/>
        <v>0</v>
      </c>
      <c r="E61" s="143"/>
      <c r="F61" s="116">
        <f t="shared" si="10"/>
        <v>0</v>
      </c>
      <c r="G61" s="143"/>
      <c r="H61" s="144"/>
      <c r="I61" s="144"/>
      <c r="J61" s="143"/>
      <c r="K61" s="143"/>
      <c r="L61" s="143"/>
      <c r="M61" s="143"/>
      <c r="N61" s="143"/>
      <c r="O61" s="143"/>
      <c r="P61" s="145"/>
    </row>
    <row r="62" spans="1:16">
      <c r="A62" s="203" t="s">
        <v>105</v>
      </c>
      <c r="B62" s="17" t="s">
        <v>106</v>
      </c>
      <c r="C62" s="25"/>
      <c r="D62" s="111">
        <f t="shared" si="9"/>
        <v>72606034.569999993</v>
      </c>
      <c r="E62" s="127">
        <f>E63-E64</f>
        <v>0</v>
      </c>
      <c r="F62" s="116">
        <f t="shared" si="10"/>
        <v>72606034.569999993</v>
      </c>
      <c r="G62" s="127">
        <f t="shared" ref="G62:P62" si="19">G63-G64</f>
        <v>0</v>
      </c>
      <c r="H62" s="127">
        <f t="shared" si="19"/>
        <v>0</v>
      </c>
      <c r="I62" s="127">
        <f t="shared" si="19"/>
        <v>0</v>
      </c>
      <c r="J62" s="127">
        <f t="shared" si="19"/>
        <v>0</v>
      </c>
      <c r="K62" s="127">
        <f t="shared" si="19"/>
        <v>0</v>
      </c>
      <c r="L62" s="127">
        <f t="shared" si="19"/>
        <v>0</v>
      </c>
      <c r="M62" s="127">
        <f t="shared" si="19"/>
        <v>5014836.9400000004</v>
      </c>
      <c r="N62" s="127">
        <f t="shared" si="19"/>
        <v>29696</v>
      </c>
      <c r="O62" s="127">
        <f t="shared" si="19"/>
        <v>67561501.629999995</v>
      </c>
      <c r="P62" s="128">
        <f t="shared" si="19"/>
        <v>0</v>
      </c>
    </row>
    <row r="63" spans="1:16" ht="19.5">
      <c r="A63" s="200" t="s">
        <v>225</v>
      </c>
      <c r="B63" s="19" t="s">
        <v>107</v>
      </c>
      <c r="C63" s="26" t="s">
        <v>101</v>
      </c>
      <c r="D63" s="118">
        <f t="shared" si="9"/>
        <v>72643445.069999993</v>
      </c>
      <c r="E63" s="140"/>
      <c r="F63" s="116">
        <f t="shared" si="10"/>
        <v>72643445.069999993</v>
      </c>
      <c r="G63" s="140">
        <v>57937.5</v>
      </c>
      <c r="H63" s="141"/>
      <c r="I63" s="141"/>
      <c r="J63" s="140"/>
      <c r="K63" s="140"/>
      <c r="L63" s="140"/>
      <c r="M63" s="140">
        <v>5014836.9400000004</v>
      </c>
      <c r="N63" s="140">
        <v>87633.5</v>
      </c>
      <c r="O63" s="140">
        <v>67598912.129999995</v>
      </c>
      <c r="P63" s="142"/>
    </row>
    <row r="64" spans="1:16" ht="19.5">
      <c r="A64" s="200" t="s">
        <v>226</v>
      </c>
      <c r="B64" s="15" t="s">
        <v>108</v>
      </c>
      <c r="C64" s="39" t="s">
        <v>109</v>
      </c>
      <c r="D64" s="111">
        <f t="shared" si="9"/>
        <v>37410.5</v>
      </c>
      <c r="E64" s="143"/>
      <c r="F64" s="116">
        <f t="shared" si="10"/>
        <v>37410.5</v>
      </c>
      <c r="G64" s="143">
        <v>57937.5</v>
      </c>
      <c r="H64" s="144"/>
      <c r="I64" s="144"/>
      <c r="J64" s="143"/>
      <c r="K64" s="143"/>
      <c r="L64" s="143"/>
      <c r="M64" s="143"/>
      <c r="N64" s="143">
        <v>57937.5</v>
      </c>
      <c r="O64" s="143">
        <v>37410.5</v>
      </c>
      <c r="P64" s="145"/>
    </row>
    <row r="65" spans="1:16">
      <c r="A65" s="203" t="s">
        <v>110</v>
      </c>
      <c r="B65" s="35" t="s">
        <v>111</v>
      </c>
      <c r="C65" s="25"/>
      <c r="D65" s="111">
        <f t="shared" si="9"/>
        <v>116632.37</v>
      </c>
      <c r="E65" s="146">
        <f>E66-E67</f>
        <v>0</v>
      </c>
      <c r="F65" s="116">
        <f t="shared" si="10"/>
        <v>116632.37</v>
      </c>
      <c r="G65" s="146">
        <f t="shared" ref="G65:P65" si="20">G66-G67</f>
        <v>0</v>
      </c>
      <c r="H65" s="146">
        <f t="shared" si="20"/>
        <v>0</v>
      </c>
      <c r="I65" s="146">
        <f t="shared" si="20"/>
        <v>0</v>
      </c>
      <c r="J65" s="146">
        <f t="shared" si="20"/>
        <v>0</v>
      </c>
      <c r="K65" s="146">
        <f t="shared" si="20"/>
        <v>0</v>
      </c>
      <c r="L65" s="146">
        <f t="shared" si="20"/>
        <v>0</v>
      </c>
      <c r="M65" s="146">
        <f t="shared" si="20"/>
        <v>-31502</v>
      </c>
      <c r="N65" s="146">
        <f t="shared" si="20"/>
        <v>139300</v>
      </c>
      <c r="O65" s="146">
        <f t="shared" si="20"/>
        <v>8834.3700000000008</v>
      </c>
      <c r="P65" s="121">
        <f t="shared" si="20"/>
        <v>0</v>
      </c>
    </row>
    <row r="66" spans="1:16">
      <c r="A66" s="200" t="s">
        <v>227</v>
      </c>
      <c r="B66" s="19" t="s">
        <v>112</v>
      </c>
      <c r="C66" s="26" t="s">
        <v>113</v>
      </c>
      <c r="D66" s="118">
        <f t="shared" si="9"/>
        <v>4185179.41</v>
      </c>
      <c r="E66" s="140"/>
      <c r="F66" s="116">
        <f t="shared" si="10"/>
        <v>4185179.41</v>
      </c>
      <c r="G66" s="140"/>
      <c r="H66" s="141"/>
      <c r="I66" s="141"/>
      <c r="J66" s="140"/>
      <c r="K66" s="140"/>
      <c r="L66" s="140"/>
      <c r="M66" s="140">
        <v>1855349.54</v>
      </c>
      <c r="N66" s="140">
        <v>384930</v>
      </c>
      <c r="O66" s="140">
        <v>1944899.87</v>
      </c>
      <c r="P66" s="142"/>
    </row>
    <row r="67" spans="1:16">
      <c r="A67" s="213" t="s">
        <v>228</v>
      </c>
      <c r="B67" s="15" t="s">
        <v>114</v>
      </c>
      <c r="C67" s="39" t="s">
        <v>115</v>
      </c>
      <c r="D67" s="111">
        <f t="shared" ref="D67:D98" si="21">F67+P67-E67</f>
        <v>4068547.04</v>
      </c>
      <c r="E67" s="147"/>
      <c r="F67" s="148">
        <f t="shared" ref="F67:F98" si="22">H67+I67+J67+M67+O67+K67+L67+N67-G67</f>
        <v>4068547.04</v>
      </c>
      <c r="G67" s="147"/>
      <c r="H67" s="149"/>
      <c r="I67" s="149"/>
      <c r="J67" s="147"/>
      <c r="K67" s="147"/>
      <c r="L67" s="147"/>
      <c r="M67" s="147">
        <v>1886851.54</v>
      </c>
      <c r="N67" s="147">
        <v>245630</v>
      </c>
      <c r="O67" s="147">
        <v>1936065.5</v>
      </c>
      <c r="P67" s="150"/>
    </row>
    <row r="68" spans="1:16" ht="19.5">
      <c r="A68" s="211" t="s">
        <v>255</v>
      </c>
      <c r="B68" s="35" t="s">
        <v>250</v>
      </c>
      <c r="C68" s="25"/>
      <c r="D68" s="111">
        <f t="shared" si="21"/>
        <v>0</v>
      </c>
      <c r="E68" s="127">
        <f>E69-E70</f>
        <v>0</v>
      </c>
      <c r="F68" s="109">
        <f t="shared" si="22"/>
        <v>0</v>
      </c>
      <c r="G68" s="127">
        <f t="shared" ref="G68:P68" si="23">G69-G70</f>
        <v>0</v>
      </c>
      <c r="H68" s="127">
        <f t="shared" si="23"/>
        <v>0</v>
      </c>
      <c r="I68" s="127">
        <f t="shared" si="23"/>
        <v>0</v>
      </c>
      <c r="J68" s="127">
        <f t="shared" si="23"/>
        <v>0</v>
      </c>
      <c r="K68" s="127">
        <f t="shared" si="23"/>
        <v>0</v>
      </c>
      <c r="L68" s="127">
        <f t="shared" si="23"/>
        <v>0</v>
      </c>
      <c r="M68" s="127">
        <f t="shared" si="23"/>
        <v>0</v>
      </c>
      <c r="N68" s="127">
        <f t="shared" si="23"/>
        <v>0</v>
      </c>
      <c r="O68" s="127">
        <f t="shared" si="23"/>
        <v>0</v>
      </c>
      <c r="P68" s="128">
        <f t="shared" si="23"/>
        <v>0</v>
      </c>
    </row>
    <row r="69" spans="1:16">
      <c r="A69" s="200" t="s">
        <v>256</v>
      </c>
      <c r="B69" s="19" t="s">
        <v>251</v>
      </c>
      <c r="C69" s="26"/>
      <c r="D69" s="118">
        <f t="shared" si="21"/>
        <v>0</v>
      </c>
      <c r="E69" s="140"/>
      <c r="F69" s="116">
        <f t="shared" si="22"/>
        <v>0</v>
      </c>
      <c r="G69" s="140"/>
      <c r="H69" s="141"/>
      <c r="I69" s="141"/>
      <c r="J69" s="140"/>
      <c r="K69" s="140"/>
      <c r="L69" s="140"/>
      <c r="M69" s="140"/>
      <c r="N69" s="140"/>
      <c r="O69" s="140"/>
      <c r="P69" s="142"/>
    </row>
    <row r="70" spans="1:16">
      <c r="A70" s="213" t="s">
        <v>257</v>
      </c>
      <c r="B70" s="15" t="s">
        <v>252</v>
      </c>
      <c r="C70" s="39"/>
      <c r="D70" s="111">
        <f t="shared" si="21"/>
        <v>0</v>
      </c>
      <c r="E70" s="147"/>
      <c r="F70" s="116">
        <f t="shared" si="22"/>
        <v>0</v>
      </c>
      <c r="G70" s="147"/>
      <c r="H70" s="149"/>
      <c r="I70" s="149"/>
      <c r="J70" s="147"/>
      <c r="K70" s="147"/>
      <c r="L70" s="147"/>
      <c r="M70" s="147"/>
      <c r="N70" s="147"/>
      <c r="O70" s="147"/>
      <c r="P70" s="150"/>
    </row>
    <row r="71" spans="1:16" ht="18.75">
      <c r="A71" s="215" t="s">
        <v>284</v>
      </c>
      <c r="B71" s="17" t="s">
        <v>116</v>
      </c>
      <c r="C71" s="25"/>
      <c r="D71" s="111">
        <f t="shared" si="21"/>
        <v>13932691.83</v>
      </c>
      <c r="E71" s="127">
        <f>E72-E91</f>
        <v>0</v>
      </c>
      <c r="F71" s="116">
        <f t="shared" si="22"/>
        <v>13932691.83</v>
      </c>
      <c r="G71" s="127">
        <f t="shared" ref="G71:P71" si="24">G72-G91</f>
        <v>0</v>
      </c>
      <c r="H71" s="127">
        <f t="shared" si="24"/>
        <v>0</v>
      </c>
      <c r="I71" s="127">
        <f t="shared" si="24"/>
        <v>0</v>
      </c>
      <c r="J71" s="127">
        <f t="shared" si="24"/>
        <v>0</v>
      </c>
      <c r="K71" s="127">
        <f t="shared" si="24"/>
        <v>0</v>
      </c>
      <c r="L71" s="127">
        <f t="shared" si="24"/>
        <v>0</v>
      </c>
      <c r="M71" s="127">
        <f t="shared" si="24"/>
        <v>-5519805.7400000002</v>
      </c>
      <c r="N71" s="127">
        <f t="shared" si="24"/>
        <v>16210372.880000001</v>
      </c>
      <c r="O71" s="127">
        <f t="shared" si="24"/>
        <v>3242124.69</v>
      </c>
      <c r="P71" s="128">
        <f t="shared" si="24"/>
        <v>0</v>
      </c>
    </row>
    <row r="72" spans="1:16" ht="29.25">
      <c r="A72" s="214" t="s">
        <v>283</v>
      </c>
      <c r="B72" s="35" t="s">
        <v>117</v>
      </c>
      <c r="C72" s="25"/>
      <c r="D72" s="111">
        <f t="shared" si="21"/>
        <v>-5883998.4299999997</v>
      </c>
      <c r="E72" s="146">
        <f>E73+E76+E79+E82+E85+E88</f>
        <v>0</v>
      </c>
      <c r="F72" s="116">
        <f t="shared" si="22"/>
        <v>-5883998.4299999997</v>
      </c>
      <c r="G72" s="146">
        <f t="shared" ref="G72:P72" si="25">G73+G76+G79+G82+G85+G88</f>
        <v>0</v>
      </c>
      <c r="H72" s="146">
        <f t="shared" si="25"/>
        <v>0</v>
      </c>
      <c r="I72" s="146">
        <f t="shared" si="25"/>
        <v>0</v>
      </c>
      <c r="J72" s="146">
        <f t="shared" si="25"/>
        <v>0</v>
      </c>
      <c r="K72" s="146">
        <f t="shared" si="25"/>
        <v>0</v>
      </c>
      <c r="L72" s="146">
        <f t="shared" si="25"/>
        <v>0</v>
      </c>
      <c r="M72" s="146">
        <f t="shared" si="25"/>
        <v>1401880.61</v>
      </c>
      <c r="N72" s="146">
        <f t="shared" si="25"/>
        <v>-5379248.46</v>
      </c>
      <c r="O72" s="146">
        <f t="shared" si="25"/>
        <v>-1906630.58</v>
      </c>
      <c r="P72" s="121">
        <f t="shared" si="25"/>
        <v>0</v>
      </c>
    </row>
    <row r="73" spans="1:16">
      <c r="A73" s="203" t="s">
        <v>118</v>
      </c>
      <c r="B73" s="17" t="s">
        <v>100</v>
      </c>
      <c r="C73" s="25"/>
      <c r="D73" s="111">
        <f t="shared" si="21"/>
        <v>1181142.05</v>
      </c>
      <c r="E73" s="127">
        <f>E74-E75</f>
        <v>0</v>
      </c>
      <c r="F73" s="116">
        <f t="shared" si="22"/>
        <v>1181142.05</v>
      </c>
      <c r="G73" s="127">
        <f t="shared" ref="G73:P73" si="26">G74-G75</f>
        <v>0</v>
      </c>
      <c r="H73" s="127">
        <f t="shared" si="26"/>
        <v>0</v>
      </c>
      <c r="I73" s="127">
        <f t="shared" si="26"/>
        <v>0</v>
      </c>
      <c r="J73" s="127">
        <f t="shared" si="26"/>
        <v>0</v>
      </c>
      <c r="K73" s="127">
        <f t="shared" si="26"/>
        <v>0</v>
      </c>
      <c r="L73" s="127">
        <f t="shared" si="26"/>
        <v>0</v>
      </c>
      <c r="M73" s="127">
        <f t="shared" si="26"/>
        <v>441349.37</v>
      </c>
      <c r="N73" s="127">
        <f t="shared" si="26"/>
        <v>2663184.0699999998</v>
      </c>
      <c r="O73" s="127">
        <f t="shared" si="26"/>
        <v>-1923391.39</v>
      </c>
      <c r="P73" s="128">
        <f t="shared" si="26"/>
        <v>0</v>
      </c>
    </row>
    <row r="74" spans="1:16">
      <c r="A74" s="213" t="s">
        <v>231</v>
      </c>
      <c r="B74" s="19" t="s">
        <v>119</v>
      </c>
      <c r="C74" s="26" t="s">
        <v>120</v>
      </c>
      <c r="D74" s="118">
        <f t="shared" si="21"/>
        <v>715456290.09000003</v>
      </c>
      <c r="E74" s="140"/>
      <c r="F74" s="116">
        <f t="shared" si="22"/>
        <v>715456290.09000003</v>
      </c>
      <c r="G74" s="140"/>
      <c r="H74" s="141"/>
      <c r="I74" s="141"/>
      <c r="J74" s="140"/>
      <c r="K74" s="140"/>
      <c r="L74" s="140"/>
      <c r="M74" s="140">
        <v>547672790.72000003</v>
      </c>
      <c r="N74" s="140">
        <v>118904559.09999999</v>
      </c>
      <c r="O74" s="140">
        <v>48878940.270000003</v>
      </c>
      <c r="P74" s="142"/>
    </row>
    <row r="75" spans="1:16">
      <c r="A75" s="212" t="s">
        <v>232</v>
      </c>
      <c r="B75" s="15" t="s">
        <v>121</v>
      </c>
      <c r="C75" s="39" t="s">
        <v>122</v>
      </c>
      <c r="D75" s="111">
        <f t="shared" si="21"/>
        <v>714275148.03999996</v>
      </c>
      <c r="E75" s="143"/>
      <c r="F75" s="116">
        <f t="shared" si="22"/>
        <v>714275148.03999996</v>
      </c>
      <c r="G75" s="143"/>
      <c r="H75" s="144"/>
      <c r="I75" s="144"/>
      <c r="J75" s="143"/>
      <c r="K75" s="143"/>
      <c r="L75" s="143"/>
      <c r="M75" s="143">
        <v>547231441.35000002</v>
      </c>
      <c r="N75" s="143">
        <v>116241375.03</v>
      </c>
      <c r="O75" s="143">
        <v>50802331.659999996</v>
      </c>
      <c r="P75" s="145"/>
    </row>
    <row r="76" spans="1:16" ht="19.5">
      <c r="A76" s="211" t="s">
        <v>123</v>
      </c>
      <c r="B76" s="35" t="s">
        <v>104</v>
      </c>
      <c r="C76" s="25"/>
      <c r="D76" s="111">
        <f t="shared" si="21"/>
        <v>0</v>
      </c>
      <c r="E76" s="115">
        <f>E77-E78</f>
        <v>0</v>
      </c>
      <c r="F76" s="116">
        <f t="shared" si="22"/>
        <v>0</v>
      </c>
      <c r="G76" s="115">
        <f t="shared" ref="G76:P76" si="27">G77-G78</f>
        <v>0</v>
      </c>
      <c r="H76" s="115">
        <f t="shared" si="27"/>
        <v>0</v>
      </c>
      <c r="I76" s="115">
        <f t="shared" si="27"/>
        <v>0</v>
      </c>
      <c r="J76" s="115">
        <f t="shared" si="27"/>
        <v>0</v>
      </c>
      <c r="K76" s="115">
        <f t="shared" si="27"/>
        <v>0</v>
      </c>
      <c r="L76" s="115">
        <f t="shared" si="27"/>
        <v>0</v>
      </c>
      <c r="M76" s="115">
        <f t="shared" si="27"/>
        <v>0</v>
      </c>
      <c r="N76" s="115">
        <f t="shared" si="27"/>
        <v>0</v>
      </c>
      <c r="O76" s="115">
        <f t="shared" si="27"/>
        <v>0</v>
      </c>
      <c r="P76" s="121">
        <f t="shared" si="27"/>
        <v>0</v>
      </c>
    </row>
    <row r="77" spans="1:16" ht="19.5">
      <c r="A77" s="210" t="s">
        <v>233</v>
      </c>
      <c r="B77" s="19" t="s">
        <v>124</v>
      </c>
      <c r="C77" s="26" t="s">
        <v>125</v>
      </c>
      <c r="D77" s="118">
        <f t="shared" si="21"/>
        <v>0</v>
      </c>
      <c r="E77" s="141"/>
      <c r="F77" s="116">
        <f t="shared" si="22"/>
        <v>0</v>
      </c>
      <c r="G77" s="141"/>
      <c r="H77" s="141"/>
      <c r="I77" s="141"/>
      <c r="J77" s="141"/>
      <c r="K77" s="141"/>
      <c r="L77" s="141"/>
      <c r="M77" s="141"/>
      <c r="N77" s="141"/>
      <c r="O77" s="141"/>
      <c r="P77" s="142"/>
    </row>
    <row r="78" spans="1:16" ht="20.25" thickBot="1">
      <c r="A78" s="209" t="s">
        <v>234</v>
      </c>
      <c r="B78" s="27" t="s">
        <v>126</v>
      </c>
      <c r="C78" s="28" t="s">
        <v>127</v>
      </c>
      <c r="D78" s="131">
        <f t="shared" si="21"/>
        <v>0</v>
      </c>
      <c r="E78" s="151"/>
      <c r="F78" s="208">
        <f t="shared" si="22"/>
        <v>0</v>
      </c>
      <c r="G78" s="151"/>
      <c r="H78" s="151"/>
      <c r="I78" s="151"/>
      <c r="J78" s="151"/>
      <c r="K78" s="151"/>
      <c r="L78" s="151"/>
      <c r="M78" s="151"/>
      <c r="N78" s="151"/>
      <c r="O78" s="151"/>
      <c r="P78" s="152"/>
    </row>
    <row r="79" spans="1:16" ht="19.5">
      <c r="A79" s="206" t="s">
        <v>129</v>
      </c>
      <c r="B79" s="32" t="s">
        <v>115</v>
      </c>
      <c r="C79" s="33"/>
      <c r="D79" s="107">
        <f t="shared" si="21"/>
        <v>-350008.55</v>
      </c>
      <c r="E79" s="153">
        <f>E80-E81</f>
        <v>0</v>
      </c>
      <c r="F79" s="107">
        <f t="shared" si="22"/>
        <v>-350008.55</v>
      </c>
      <c r="G79" s="153">
        <f t="shared" ref="G79:P79" si="28">G80-G81</f>
        <v>0</v>
      </c>
      <c r="H79" s="153">
        <f t="shared" si="28"/>
        <v>0</v>
      </c>
      <c r="I79" s="153">
        <f t="shared" si="28"/>
        <v>0</v>
      </c>
      <c r="J79" s="153">
        <f t="shared" si="28"/>
        <v>0</v>
      </c>
      <c r="K79" s="153">
        <f t="shared" si="28"/>
        <v>0</v>
      </c>
      <c r="L79" s="153">
        <f t="shared" si="28"/>
        <v>0</v>
      </c>
      <c r="M79" s="153">
        <f t="shared" si="28"/>
        <v>-350008.55</v>
      </c>
      <c r="N79" s="153">
        <f t="shared" si="28"/>
        <v>0</v>
      </c>
      <c r="O79" s="153">
        <f t="shared" si="28"/>
        <v>0</v>
      </c>
      <c r="P79" s="136">
        <f t="shared" si="28"/>
        <v>0</v>
      </c>
    </row>
    <row r="80" spans="1:16" ht="19.5">
      <c r="A80" s="202" t="s">
        <v>235</v>
      </c>
      <c r="B80" s="42" t="s">
        <v>130</v>
      </c>
      <c r="C80" s="43" t="s">
        <v>131</v>
      </c>
      <c r="D80" s="116">
        <f t="shared" si="21"/>
        <v>-350008.55</v>
      </c>
      <c r="E80" s="154"/>
      <c r="F80" s="116">
        <f t="shared" si="22"/>
        <v>-350008.55</v>
      </c>
      <c r="G80" s="154"/>
      <c r="H80" s="155"/>
      <c r="I80" s="155"/>
      <c r="J80" s="154"/>
      <c r="K80" s="154"/>
      <c r="L80" s="154"/>
      <c r="M80" s="154">
        <v>-350008.55</v>
      </c>
      <c r="N80" s="154"/>
      <c r="O80" s="154"/>
      <c r="P80" s="156"/>
    </row>
    <row r="81" spans="1:22" ht="19.5">
      <c r="A81" s="207" t="s">
        <v>236</v>
      </c>
      <c r="B81" s="198" t="s">
        <v>132</v>
      </c>
      <c r="C81" s="43" t="s">
        <v>133</v>
      </c>
      <c r="D81" s="109">
        <f t="shared" si="21"/>
        <v>0</v>
      </c>
      <c r="E81" s="157"/>
      <c r="F81" s="116">
        <f t="shared" si="22"/>
        <v>0</v>
      </c>
      <c r="G81" s="157"/>
      <c r="H81" s="157"/>
      <c r="I81" s="158"/>
      <c r="J81" s="157"/>
      <c r="K81" s="157"/>
      <c r="L81" s="157"/>
      <c r="M81" s="157"/>
      <c r="N81" s="157"/>
      <c r="O81" s="157"/>
      <c r="P81" s="159"/>
    </row>
    <row r="82" spans="1:22">
      <c r="A82" s="206" t="s">
        <v>134</v>
      </c>
      <c r="B82" s="17" t="s">
        <v>135</v>
      </c>
      <c r="C82" s="18"/>
      <c r="D82" s="109">
        <f t="shared" si="21"/>
        <v>0</v>
      </c>
      <c r="E82" s="160">
        <f>E83-E84</f>
        <v>0</v>
      </c>
      <c r="F82" s="116">
        <f t="shared" si="22"/>
        <v>0</v>
      </c>
      <c r="G82" s="160">
        <f t="shared" ref="G82:P82" si="29">G83-G84</f>
        <v>0</v>
      </c>
      <c r="H82" s="160">
        <f t="shared" si="29"/>
        <v>0</v>
      </c>
      <c r="I82" s="160">
        <f t="shared" si="29"/>
        <v>0</v>
      </c>
      <c r="J82" s="160">
        <f t="shared" si="29"/>
        <v>0</v>
      </c>
      <c r="K82" s="160">
        <f t="shared" si="29"/>
        <v>0</v>
      </c>
      <c r="L82" s="160">
        <f t="shared" si="29"/>
        <v>0</v>
      </c>
      <c r="M82" s="160">
        <f t="shared" si="29"/>
        <v>0</v>
      </c>
      <c r="N82" s="160">
        <f t="shared" si="29"/>
        <v>0</v>
      </c>
      <c r="O82" s="160">
        <f t="shared" si="29"/>
        <v>0</v>
      </c>
      <c r="P82" s="128">
        <f t="shared" si="29"/>
        <v>0</v>
      </c>
    </row>
    <row r="83" spans="1:22" ht="19.5">
      <c r="A83" s="202" t="s">
        <v>237</v>
      </c>
      <c r="B83" s="44" t="s">
        <v>136</v>
      </c>
      <c r="C83" s="45" t="s">
        <v>137</v>
      </c>
      <c r="D83" s="116">
        <f t="shared" si="21"/>
        <v>0</v>
      </c>
      <c r="E83" s="161"/>
      <c r="F83" s="116">
        <f t="shared" si="22"/>
        <v>0</v>
      </c>
      <c r="G83" s="162"/>
      <c r="H83" s="162"/>
      <c r="I83" s="163"/>
      <c r="J83" s="162"/>
      <c r="K83" s="162"/>
      <c r="L83" s="162"/>
      <c r="M83" s="162"/>
      <c r="N83" s="162"/>
      <c r="O83" s="162"/>
      <c r="P83" s="164"/>
    </row>
    <row r="84" spans="1:22" ht="19.5">
      <c r="A84" s="202" t="s">
        <v>253</v>
      </c>
      <c r="B84" s="23" t="s">
        <v>138</v>
      </c>
      <c r="C84" s="46" t="s">
        <v>139</v>
      </c>
      <c r="D84" s="109">
        <f t="shared" si="21"/>
        <v>0</v>
      </c>
      <c r="E84" s="165"/>
      <c r="F84" s="116">
        <f t="shared" si="22"/>
        <v>0</v>
      </c>
      <c r="G84" s="166"/>
      <c r="H84" s="166"/>
      <c r="I84" s="167"/>
      <c r="J84" s="166"/>
      <c r="K84" s="166"/>
      <c r="L84" s="166"/>
      <c r="M84" s="166"/>
      <c r="N84" s="166"/>
      <c r="O84" s="166"/>
      <c r="P84" s="168"/>
    </row>
    <row r="85" spans="1:22">
      <c r="A85" s="206" t="s">
        <v>140</v>
      </c>
      <c r="B85" s="17" t="s">
        <v>141</v>
      </c>
      <c r="C85" s="47"/>
      <c r="D85" s="109">
        <f t="shared" si="21"/>
        <v>0</v>
      </c>
      <c r="E85" s="160">
        <f>E86-E87</f>
        <v>0</v>
      </c>
      <c r="F85" s="116">
        <f t="shared" si="22"/>
        <v>0</v>
      </c>
      <c r="G85" s="160">
        <f t="shared" ref="G85:P85" si="30">G86-G87</f>
        <v>0</v>
      </c>
      <c r="H85" s="160">
        <f t="shared" si="30"/>
        <v>0</v>
      </c>
      <c r="I85" s="160">
        <f t="shared" si="30"/>
        <v>0</v>
      </c>
      <c r="J85" s="160">
        <f t="shared" si="30"/>
        <v>0</v>
      </c>
      <c r="K85" s="160">
        <f t="shared" si="30"/>
        <v>0</v>
      </c>
      <c r="L85" s="160">
        <f t="shared" si="30"/>
        <v>0</v>
      </c>
      <c r="M85" s="160">
        <f t="shared" si="30"/>
        <v>0</v>
      </c>
      <c r="N85" s="160">
        <f t="shared" si="30"/>
        <v>0</v>
      </c>
      <c r="O85" s="160">
        <f t="shared" si="30"/>
        <v>0</v>
      </c>
      <c r="P85" s="128">
        <f t="shared" si="30"/>
        <v>0</v>
      </c>
    </row>
    <row r="86" spans="1:22" ht="19.5">
      <c r="A86" s="200" t="s">
        <v>238</v>
      </c>
      <c r="B86" s="48" t="s">
        <v>142</v>
      </c>
      <c r="C86" s="16" t="s">
        <v>143</v>
      </c>
      <c r="D86" s="116">
        <f t="shared" si="21"/>
        <v>0</v>
      </c>
      <c r="E86" s="169"/>
      <c r="F86" s="116">
        <f t="shared" si="22"/>
        <v>0</v>
      </c>
      <c r="G86" s="169"/>
      <c r="H86" s="169"/>
      <c r="I86" s="170"/>
      <c r="J86" s="169"/>
      <c r="K86" s="169"/>
      <c r="L86" s="169"/>
      <c r="M86" s="169"/>
      <c r="N86" s="169"/>
      <c r="O86" s="169"/>
      <c r="P86" s="171"/>
    </row>
    <row r="87" spans="1:22" ht="19.5">
      <c r="A87" s="200" t="s">
        <v>239</v>
      </c>
      <c r="B87" s="21" t="s">
        <v>144</v>
      </c>
      <c r="C87" s="16" t="s">
        <v>145</v>
      </c>
      <c r="D87" s="109">
        <f t="shared" si="21"/>
        <v>0</v>
      </c>
      <c r="E87" s="147"/>
      <c r="F87" s="116">
        <f t="shared" si="22"/>
        <v>0</v>
      </c>
      <c r="G87" s="147"/>
      <c r="H87" s="147"/>
      <c r="I87" s="149"/>
      <c r="J87" s="147"/>
      <c r="K87" s="147"/>
      <c r="L87" s="147"/>
      <c r="M87" s="147"/>
      <c r="N87" s="147"/>
      <c r="O87" s="147"/>
      <c r="P87" s="150"/>
    </row>
    <row r="88" spans="1:22" ht="19.5">
      <c r="A88" s="205" t="s">
        <v>146</v>
      </c>
      <c r="B88" s="49" t="s">
        <v>147</v>
      </c>
      <c r="C88" s="50"/>
      <c r="D88" s="109">
        <f t="shared" si="21"/>
        <v>-6715131.9299999997</v>
      </c>
      <c r="E88" s="127">
        <f>E89-E90</f>
        <v>0</v>
      </c>
      <c r="F88" s="116">
        <f t="shared" si="22"/>
        <v>-6715131.9299999997</v>
      </c>
      <c r="G88" s="127">
        <f t="shared" ref="G88:P88" si="31">G89-G90</f>
        <v>0</v>
      </c>
      <c r="H88" s="127">
        <f t="shared" si="31"/>
        <v>0</v>
      </c>
      <c r="I88" s="127">
        <f t="shared" si="31"/>
        <v>0</v>
      </c>
      <c r="J88" s="127">
        <f t="shared" si="31"/>
        <v>0</v>
      </c>
      <c r="K88" s="127">
        <f t="shared" si="31"/>
        <v>0</v>
      </c>
      <c r="L88" s="127">
        <f t="shared" si="31"/>
        <v>0</v>
      </c>
      <c r="M88" s="127">
        <f t="shared" si="31"/>
        <v>1310539.79</v>
      </c>
      <c r="N88" s="127">
        <f t="shared" si="31"/>
        <v>-8042432.5300000003</v>
      </c>
      <c r="O88" s="127">
        <f t="shared" si="31"/>
        <v>16760.810000000001</v>
      </c>
      <c r="P88" s="128">
        <f t="shared" si="31"/>
        <v>0</v>
      </c>
    </row>
    <row r="89" spans="1:22" ht="19.5">
      <c r="A89" s="200" t="s">
        <v>240</v>
      </c>
      <c r="B89" s="19" t="s">
        <v>148</v>
      </c>
      <c r="C89" s="16" t="s">
        <v>149</v>
      </c>
      <c r="D89" s="116">
        <f t="shared" si="21"/>
        <v>505130064.25</v>
      </c>
      <c r="E89" s="140"/>
      <c r="F89" s="116">
        <f t="shared" si="22"/>
        <v>505130064.25</v>
      </c>
      <c r="G89" s="140"/>
      <c r="H89" s="140"/>
      <c r="I89" s="141"/>
      <c r="J89" s="140"/>
      <c r="K89" s="140"/>
      <c r="L89" s="140"/>
      <c r="M89" s="140">
        <v>385084958.56</v>
      </c>
      <c r="N89" s="140">
        <v>71973449.599999994</v>
      </c>
      <c r="O89" s="140">
        <v>48071656.090000004</v>
      </c>
      <c r="P89" s="142"/>
    </row>
    <row r="90" spans="1:22" ht="19.5">
      <c r="A90" s="200" t="s">
        <v>241</v>
      </c>
      <c r="B90" s="15" t="s">
        <v>150</v>
      </c>
      <c r="C90" s="20" t="s">
        <v>151</v>
      </c>
      <c r="D90" s="109">
        <f t="shared" si="21"/>
        <v>511845196.18000001</v>
      </c>
      <c r="E90" s="143"/>
      <c r="F90" s="116">
        <f t="shared" si="22"/>
        <v>511845196.18000001</v>
      </c>
      <c r="G90" s="143"/>
      <c r="H90" s="143"/>
      <c r="I90" s="144"/>
      <c r="J90" s="143"/>
      <c r="K90" s="143"/>
      <c r="L90" s="143"/>
      <c r="M90" s="143">
        <v>383774418.76999998</v>
      </c>
      <c r="N90" s="143">
        <v>80015882.129999995</v>
      </c>
      <c r="O90" s="143">
        <v>48054895.280000001</v>
      </c>
      <c r="P90" s="145"/>
    </row>
    <row r="91" spans="1:22" ht="18.75">
      <c r="A91" s="204" t="s">
        <v>282</v>
      </c>
      <c r="B91" s="35" t="s">
        <v>120</v>
      </c>
      <c r="C91" s="18"/>
      <c r="D91" s="109">
        <f t="shared" si="21"/>
        <v>-19816690.260000002</v>
      </c>
      <c r="E91" s="115">
        <f>E92+E95+E98</f>
        <v>0</v>
      </c>
      <c r="F91" s="116">
        <f t="shared" si="22"/>
        <v>-19816690.260000002</v>
      </c>
      <c r="G91" s="115">
        <f t="shared" ref="G91:P91" si="32">G92+G95+G98</f>
        <v>0</v>
      </c>
      <c r="H91" s="115">
        <f t="shared" si="32"/>
        <v>0</v>
      </c>
      <c r="I91" s="115">
        <f t="shared" si="32"/>
        <v>0</v>
      </c>
      <c r="J91" s="115">
        <f t="shared" si="32"/>
        <v>0</v>
      </c>
      <c r="K91" s="115">
        <f t="shared" si="32"/>
        <v>0</v>
      </c>
      <c r="L91" s="115">
        <f t="shared" si="32"/>
        <v>0</v>
      </c>
      <c r="M91" s="115">
        <f t="shared" si="32"/>
        <v>6921686.3499999996</v>
      </c>
      <c r="N91" s="115">
        <f t="shared" si="32"/>
        <v>-21589621.34</v>
      </c>
      <c r="O91" s="115">
        <f t="shared" si="32"/>
        <v>-5148755.2699999996</v>
      </c>
      <c r="P91" s="121">
        <f t="shared" si="32"/>
        <v>0</v>
      </c>
      <c r="Q91" s="1"/>
      <c r="R91" s="1"/>
      <c r="S91" s="1"/>
      <c r="T91" s="1"/>
      <c r="U91" s="1"/>
      <c r="V91" s="1"/>
    </row>
    <row r="92" spans="1:22" ht="29.25">
      <c r="A92" s="203" t="s">
        <v>152</v>
      </c>
      <c r="B92" s="35" t="s">
        <v>125</v>
      </c>
      <c r="C92" s="18"/>
      <c r="D92" s="109">
        <f t="shared" si="21"/>
        <v>5746800</v>
      </c>
      <c r="E92" s="115">
        <f>E93-E94</f>
        <v>0</v>
      </c>
      <c r="F92" s="116">
        <f t="shared" si="22"/>
        <v>5746800</v>
      </c>
      <c r="G92" s="115">
        <f t="shared" ref="G92:P92" si="33">G93-G94</f>
        <v>0</v>
      </c>
      <c r="H92" s="115">
        <f t="shared" si="33"/>
        <v>0</v>
      </c>
      <c r="I92" s="115">
        <f t="shared" si="33"/>
        <v>0</v>
      </c>
      <c r="J92" s="115">
        <f t="shared" si="33"/>
        <v>0</v>
      </c>
      <c r="K92" s="115">
        <f t="shared" si="33"/>
        <v>0</v>
      </c>
      <c r="L92" s="115">
        <f t="shared" si="33"/>
        <v>0</v>
      </c>
      <c r="M92" s="115">
        <f t="shared" si="33"/>
        <v>5746800</v>
      </c>
      <c r="N92" s="115">
        <f t="shared" si="33"/>
        <v>0</v>
      </c>
      <c r="O92" s="115">
        <f t="shared" si="33"/>
        <v>0</v>
      </c>
      <c r="P92" s="121">
        <f t="shared" si="33"/>
        <v>0</v>
      </c>
      <c r="Q92" s="1"/>
      <c r="R92" s="1"/>
      <c r="S92" s="1"/>
      <c r="T92" s="1"/>
      <c r="U92" s="1"/>
      <c r="V92" s="1"/>
    </row>
    <row r="93" spans="1:22" ht="19.5">
      <c r="A93" s="202" t="s">
        <v>243</v>
      </c>
      <c r="B93" s="15" t="s">
        <v>153</v>
      </c>
      <c r="C93" s="20" t="s">
        <v>154</v>
      </c>
      <c r="D93" s="116">
        <f t="shared" si="21"/>
        <v>15908972.85</v>
      </c>
      <c r="E93" s="161"/>
      <c r="F93" s="116">
        <f t="shared" si="22"/>
        <v>15908972.85</v>
      </c>
      <c r="G93" s="140"/>
      <c r="H93" s="140"/>
      <c r="I93" s="141"/>
      <c r="J93" s="140"/>
      <c r="K93" s="140"/>
      <c r="L93" s="140"/>
      <c r="M93" s="140">
        <v>15908972.85</v>
      </c>
      <c r="N93" s="140"/>
      <c r="O93" s="140"/>
      <c r="P93" s="142"/>
      <c r="Q93" s="51"/>
      <c r="R93" s="51"/>
      <c r="S93" s="51"/>
      <c r="T93" s="51"/>
      <c r="U93" s="51"/>
      <c r="V93" s="51"/>
    </row>
    <row r="94" spans="1:22" ht="19.5">
      <c r="A94" s="202" t="s">
        <v>244</v>
      </c>
      <c r="B94" s="15" t="s">
        <v>155</v>
      </c>
      <c r="C94" s="16" t="s">
        <v>156</v>
      </c>
      <c r="D94" s="109">
        <f t="shared" si="21"/>
        <v>10162172.85</v>
      </c>
      <c r="E94" s="165"/>
      <c r="F94" s="116">
        <f t="shared" si="22"/>
        <v>10162172.85</v>
      </c>
      <c r="G94" s="143"/>
      <c r="H94" s="143"/>
      <c r="I94" s="144"/>
      <c r="J94" s="143"/>
      <c r="K94" s="143"/>
      <c r="L94" s="143"/>
      <c r="M94" s="143">
        <v>10162172.85</v>
      </c>
      <c r="N94" s="143"/>
      <c r="O94" s="143"/>
      <c r="P94" s="145"/>
      <c r="Q94" s="1"/>
      <c r="R94" s="1"/>
      <c r="S94" s="1"/>
      <c r="T94" s="1"/>
      <c r="U94" s="1"/>
      <c r="V94" s="1"/>
    </row>
    <row r="95" spans="1:22" ht="19.5">
      <c r="A95" s="203" t="s">
        <v>157</v>
      </c>
      <c r="B95" s="17" t="s">
        <v>131</v>
      </c>
      <c r="C95" s="18"/>
      <c r="D95" s="109">
        <f t="shared" si="21"/>
        <v>0</v>
      </c>
      <c r="E95" s="160">
        <f>E96-E97</f>
        <v>0</v>
      </c>
      <c r="F95" s="116">
        <f t="shared" si="22"/>
        <v>0</v>
      </c>
      <c r="G95" s="160">
        <f t="shared" ref="G95:P95" si="34">G96-G97</f>
        <v>0</v>
      </c>
      <c r="H95" s="160">
        <f t="shared" si="34"/>
        <v>0</v>
      </c>
      <c r="I95" s="160">
        <f t="shared" si="34"/>
        <v>0</v>
      </c>
      <c r="J95" s="160">
        <f t="shared" si="34"/>
        <v>0</v>
      </c>
      <c r="K95" s="160">
        <f t="shared" si="34"/>
        <v>0</v>
      </c>
      <c r="L95" s="160">
        <f t="shared" si="34"/>
        <v>0</v>
      </c>
      <c r="M95" s="160">
        <f t="shared" si="34"/>
        <v>0</v>
      </c>
      <c r="N95" s="160">
        <f t="shared" si="34"/>
        <v>0</v>
      </c>
      <c r="O95" s="160">
        <f t="shared" si="34"/>
        <v>0</v>
      </c>
      <c r="P95" s="128">
        <f t="shared" si="34"/>
        <v>0</v>
      </c>
      <c r="Q95" s="1"/>
      <c r="R95" s="1"/>
      <c r="S95" s="1"/>
      <c r="T95" s="1"/>
      <c r="U95" s="1"/>
      <c r="V95" s="1"/>
    </row>
    <row r="96" spans="1:22" ht="19.5">
      <c r="A96" s="202" t="s">
        <v>245</v>
      </c>
      <c r="B96" s="19" t="s">
        <v>158</v>
      </c>
      <c r="C96" s="16" t="s">
        <v>159</v>
      </c>
      <c r="D96" s="118">
        <f t="shared" si="21"/>
        <v>0</v>
      </c>
      <c r="E96" s="161"/>
      <c r="F96" s="116">
        <f t="shared" si="22"/>
        <v>0</v>
      </c>
      <c r="G96" s="161"/>
      <c r="H96" s="154"/>
      <c r="I96" s="155"/>
      <c r="J96" s="154"/>
      <c r="K96" s="154"/>
      <c r="L96" s="154"/>
      <c r="M96" s="154"/>
      <c r="N96" s="154"/>
      <c r="O96" s="154"/>
      <c r="P96" s="156"/>
      <c r="Q96" s="51"/>
      <c r="R96" s="51"/>
      <c r="S96" s="51"/>
      <c r="T96" s="1"/>
      <c r="U96" s="1"/>
      <c r="V96" s="1"/>
    </row>
    <row r="97" spans="1:22" ht="19.5">
      <c r="A97" s="200" t="s">
        <v>246</v>
      </c>
      <c r="B97" s="15" t="s">
        <v>160</v>
      </c>
      <c r="C97" s="16" t="s">
        <v>161</v>
      </c>
      <c r="D97" s="109">
        <f t="shared" si="21"/>
        <v>0</v>
      </c>
      <c r="E97" s="165"/>
      <c r="F97" s="116">
        <f t="shared" si="22"/>
        <v>0</v>
      </c>
      <c r="G97" s="165"/>
      <c r="H97" s="157"/>
      <c r="I97" s="158"/>
      <c r="J97" s="157"/>
      <c r="K97" s="157"/>
      <c r="L97" s="157"/>
      <c r="M97" s="157"/>
      <c r="N97" s="157"/>
      <c r="O97" s="157"/>
      <c r="P97" s="159"/>
      <c r="Q97" s="1"/>
      <c r="R97" s="1"/>
      <c r="S97" s="1"/>
      <c r="T97" s="1"/>
      <c r="U97" s="1"/>
      <c r="V97" s="1"/>
    </row>
    <row r="98" spans="1:22" ht="19.5">
      <c r="A98" s="201" t="s">
        <v>162</v>
      </c>
      <c r="B98" s="17" t="s">
        <v>137</v>
      </c>
      <c r="C98" s="18"/>
      <c r="D98" s="109">
        <f t="shared" si="21"/>
        <v>-25563490.260000002</v>
      </c>
      <c r="E98" s="160">
        <f>E99-E100</f>
        <v>0</v>
      </c>
      <c r="F98" s="116">
        <f t="shared" si="22"/>
        <v>-25563490.260000002</v>
      </c>
      <c r="G98" s="160">
        <f t="shared" ref="G98:P98" si="35">G99-G100</f>
        <v>0</v>
      </c>
      <c r="H98" s="160">
        <f t="shared" si="35"/>
        <v>0</v>
      </c>
      <c r="I98" s="160">
        <f t="shared" si="35"/>
        <v>0</v>
      </c>
      <c r="J98" s="160">
        <f t="shared" si="35"/>
        <v>0</v>
      </c>
      <c r="K98" s="160">
        <f t="shared" si="35"/>
        <v>0</v>
      </c>
      <c r="L98" s="160">
        <f t="shared" si="35"/>
        <v>0</v>
      </c>
      <c r="M98" s="160">
        <f t="shared" si="35"/>
        <v>1174886.3500000001</v>
      </c>
      <c r="N98" s="160">
        <f t="shared" si="35"/>
        <v>-21589621.34</v>
      </c>
      <c r="O98" s="160">
        <f t="shared" si="35"/>
        <v>-5148755.2699999996</v>
      </c>
      <c r="P98" s="128">
        <f t="shared" si="35"/>
        <v>0</v>
      </c>
      <c r="Q98" s="1"/>
      <c r="R98" s="1"/>
      <c r="S98" s="1"/>
      <c r="T98" s="1"/>
      <c r="U98" s="1"/>
      <c r="V98" s="1"/>
    </row>
    <row r="99" spans="1:22" ht="19.5">
      <c r="A99" s="200" t="s">
        <v>247</v>
      </c>
      <c r="B99" s="19" t="s">
        <v>163</v>
      </c>
      <c r="C99" s="16" t="s">
        <v>164</v>
      </c>
      <c r="D99" s="116">
        <f t="shared" ref="D99:D100" si="36">F99+P99-E99</f>
        <v>484213168.42000002</v>
      </c>
      <c r="E99" s="140"/>
      <c r="F99" s="116">
        <f t="shared" ref="F99:F100" si="37">H99+I99+J99+M99+O99+K99+L99+N99-G99</f>
        <v>484213168.42000002</v>
      </c>
      <c r="G99" s="140"/>
      <c r="H99" s="140"/>
      <c r="I99" s="141"/>
      <c r="J99" s="140"/>
      <c r="K99" s="140"/>
      <c r="L99" s="140"/>
      <c r="M99" s="140">
        <v>197382519.25999999</v>
      </c>
      <c r="N99" s="140">
        <v>236823832.69999999</v>
      </c>
      <c r="O99" s="140">
        <v>50006816.460000001</v>
      </c>
      <c r="P99" s="142"/>
      <c r="Q99" s="51"/>
      <c r="R99" s="51"/>
      <c r="S99" s="51"/>
      <c r="T99" s="51"/>
      <c r="U99" s="51"/>
      <c r="V99" s="1"/>
    </row>
    <row r="100" spans="1:22" ht="20.25" thickBot="1">
      <c r="A100" s="199" t="s">
        <v>248</v>
      </c>
      <c r="B100" s="27" t="s">
        <v>165</v>
      </c>
      <c r="C100" s="28" t="s">
        <v>166</v>
      </c>
      <c r="D100" s="131">
        <f t="shared" si="36"/>
        <v>509776658.68000001</v>
      </c>
      <c r="E100" s="172"/>
      <c r="F100" s="131">
        <f t="shared" si="37"/>
        <v>509776658.68000001</v>
      </c>
      <c r="G100" s="172"/>
      <c r="H100" s="172"/>
      <c r="I100" s="151"/>
      <c r="J100" s="172"/>
      <c r="K100" s="172"/>
      <c r="L100" s="172"/>
      <c r="M100" s="172">
        <v>196207632.91</v>
      </c>
      <c r="N100" s="172">
        <v>258413454.03999999</v>
      </c>
      <c r="O100" s="172">
        <v>55155571.729999997</v>
      </c>
      <c r="P100" s="152"/>
      <c r="Q100" s="51"/>
      <c r="R100" s="51"/>
      <c r="S100" s="51"/>
      <c r="T100" s="51"/>
      <c r="U100" s="51"/>
    </row>
    <row r="101" spans="1:22">
      <c r="A101" s="34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51"/>
      <c r="R101" s="51"/>
      <c r="S101" s="51"/>
      <c r="T101" s="51"/>
      <c r="U101" s="51"/>
    </row>
  </sheetData>
  <pageMargins left="0.70866141732283472" right="0.70866141732283472" top="0.74803149606299213" bottom="0.74803149606299213" header="0.31496062992125984" footer="0.31496062992125984"/>
  <pageSetup paperSize="9" scale="50" fitToHeight="100" orientation="landscape" blackAndWhite="1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46"/>
  <sheetViews>
    <sheetView tabSelected="1" workbookViewId="0">
      <selection sqref="A1:M1"/>
    </sheetView>
  </sheetViews>
  <sheetFormatPr defaultRowHeight="15"/>
  <cols>
    <col min="1" max="1" width="2.85546875" customWidth="1"/>
    <col min="2" max="2" width="43" customWidth="1"/>
    <col min="3" max="3" width="5.28515625" customWidth="1"/>
    <col min="4" max="13" width="17.28515625" customWidth="1"/>
  </cols>
  <sheetData>
    <row r="1" spans="1:13">
      <c r="A1" s="285" t="s">
        <v>351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2" spans="1:13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5" t="s">
        <v>350</v>
      </c>
    </row>
    <row r="3" spans="1:13">
      <c r="A3" s="274" t="s">
        <v>334</v>
      </c>
      <c r="B3" s="273" t="s">
        <v>16</v>
      </c>
      <c r="C3" s="273" t="s">
        <v>333</v>
      </c>
      <c r="D3" s="272" t="s">
        <v>332</v>
      </c>
      <c r="E3" s="271"/>
      <c r="F3" s="271"/>
      <c r="G3" s="271"/>
      <c r="H3" s="271"/>
      <c r="I3" s="271"/>
      <c r="J3" s="271"/>
      <c r="K3" s="271"/>
      <c r="L3" s="270"/>
      <c r="M3" s="269" t="s">
        <v>331</v>
      </c>
    </row>
    <row r="4" spans="1:13" ht="48.75">
      <c r="A4" s="243"/>
      <c r="B4" s="268"/>
      <c r="C4" s="268"/>
      <c r="D4" s="266" t="s">
        <v>330</v>
      </c>
      <c r="E4" s="267" t="s">
        <v>329</v>
      </c>
      <c r="F4" s="267" t="s">
        <v>328</v>
      </c>
      <c r="G4" s="267" t="s">
        <v>327</v>
      </c>
      <c r="H4" s="267" t="s">
        <v>319</v>
      </c>
      <c r="I4" s="267" t="s">
        <v>315</v>
      </c>
      <c r="J4" s="267" t="s">
        <v>311</v>
      </c>
      <c r="K4" s="267" t="s">
        <v>307</v>
      </c>
      <c r="L4" s="266" t="s">
        <v>303</v>
      </c>
      <c r="M4" s="265"/>
    </row>
    <row r="5" spans="1:13" ht="15.75" thickBot="1">
      <c r="A5" s="243"/>
      <c r="B5" s="263">
        <v>1</v>
      </c>
      <c r="C5" s="284">
        <v>2</v>
      </c>
      <c r="D5" s="284" t="s">
        <v>278</v>
      </c>
      <c r="E5" s="284">
        <v>4</v>
      </c>
      <c r="F5" s="284">
        <v>5</v>
      </c>
      <c r="G5" s="284" t="s">
        <v>326</v>
      </c>
      <c r="H5" s="284" t="s">
        <v>325</v>
      </c>
      <c r="I5" s="284" t="s">
        <v>324</v>
      </c>
      <c r="J5" s="284" t="s">
        <v>323</v>
      </c>
      <c r="K5" s="284" t="s">
        <v>322</v>
      </c>
      <c r="L5" s="284" t="s">
        <v>321</v>
      </c>
      <c r="M5" s="283" t="s">
        <v>320</v>
      </c>
    </row>
    <row r="6" spans="1:13">
      <c r="A6" s="243"/>
      <c r="B6" s="282" t="s">
        <v>349</v>
      </c>
      <c r="C6" s="281" t="s">
        <v>348</v>
      </c>
      <c r="D6" s="280">
        <f>D7+D10+D13+D26+D32+D35+D16+D23+D29</f>
        <v>0</v>
      </c>
      <c r="E6" s="280">
        <f>E7+E10+E13+E26+E32+E35+E16+E23+E29</f>
        <v>0</v>
      </c>
      <c r="F6" s="280">
        <f>F7+F10+F13+F26+F32+F35+F16+F23+F29</f>
        <v>0</v>
      </c>
      <c r="G6" s="280">
        <f>G7+G10+G13+G26+G32+G35+G16+G23+G29</f>
        <v>0</v>
      </c>
      <c r="H6" s="280">
        <f>H7+H10+H13+H26+H32+H35+H16+H23+H29</f>
        <v>0</v>
      </c>
      <c r="I6" s="280">
        <f>I7+I10+I13+I26+I32+I35+I16+I23+I29</f>
        <v>13572775.08</v>
      </c>
      <c r="J6" s="280">
        <f>J7+J10+J13+J26+J32+J35+J16+J23+J29</f>
        <v>880800.78</v>
      </c>
      <c r="K6" s="280">
        <f>K7+K10+K13+K26+K32+K35+K16+K23+K29</f>
        <v>18241500</v>
      </c>
      <c r="L6" s="280">
        <f>L7+L10+L13+L26+L32+L35+L16+L23+L29</f>
        <v>0</v>
      </c>
      <c r="M6" s="258">
        <f>SUM(D6:L6)</f>
        <v>32695075.859999999</v>
      </c>
    </row>
    <row r="7" spans="1:13">
      <c r="A7" s="243"/>
      <c r="B7" s="279" t="s">
        <v>12</v>
      </c>
      <c r="C7" s="246" t="s">
        <v>347</v>
      </c>
      <c r="D7" s="245">
        <f>SUM(D8:D9)</f>
        <v>0</v>
      </c>
      <c r="E7" s="245">
        <f>SUM(E8:E9)</f>
        <v>0</v>
      </c>
      <c r="F7" s="245">
        <f>SUM(F8:F9)</f>
        <v>0</v>
      </c>
      <c r="G7" s="245">
        <f>SUM(G8:G9)</f>
        <v>0</v>
      </c>
      <c r="H7" s="245">
        <f>SUM(H8:H9)</f>
        <v>0</v>
      </c>
      <c r="I7" s="245">
        <f>SUM(I8:I9)</f>
        <v>0</v>
      </c>
      <c r="J7" s="245">
        <f>SUM(J8:J9)</f>
        <v>0</v>
      </c>
      <c r="K7" s="245">
        <f>SUM(K8:K9)</f>
        <v>0</v>
      </c>
      <c r="L7" s="245">
        <f>SUM(L8:L9)</f>
        <v>0</v>
      </c>
      <c r="M7" s="244">
        <f>SUM(D7:L7)</f>
        <v>0</v>
      </c>
    </row>
    <row r="8" spans="1:13" ht="39">
      <c r="A8" s="243"/>
      <c r="B8" s="242" t="s">
        <v>301</v>
      </c>
      <c r="C8" s="241" t="s">
        <v>346</v>
      </c>
      <c r="D8" s="240"/>
      <c r="E8" s="251"/>
      <c r="F8" s="251"/>
      <c r="G8" s="251"/>
      <c r="H8" s="251"/>
      <c r="I8" s="251"/>
      <c r="J8" s="251"/>
      <c r="K8" s="251"/>
      <c r="L8" s="240"/>
      <c r="M8" s="239">
        <f>SUM(D8:L8)</f>
        <v>0</v>
      </c>
    </row>
    <row r="9" spans="1:13" ht="19.5">
      <c r="A9" s="243"/>
      <c r="B9" s="250" t="s">
        <v>206</v>
      </c>
      <c r="C9" s="249" t="s">
        <v>345</v>
      </c>
      <c r="D9" s="278"/>
      <c r="E9" s="248"/>
      <c r="F9" s="248"/>
      <c r="G9" s="248"/>
      <c r="H9" s="248"/>
      <c r="I9" s="248"/>
      <c r="J9" s="248"/>
      <c r="K9" s="248"/>
      <c r="L9" s="248"/>
      <c r="M9" s="239">
        <f>SUM(D9:L9)</f>
        <v>0</v>
      </c>
    </row>
    <row r="10" spans="1:13" ht="18">
      <c r="A10" s="243"/>
      <c r="B10" s="247" t="s">
        <v>263</v>
      </c>
      <c r="C10" s="252" t="s">
        <v>344</v>
      </c>
      <c r="D10" s="245">
        <f>SUM(D11:D12)</f>
        <v>0</v>
      </c>
      <c r="E10" s="245">
        <f>SUM(E11:E12)</f>
        <v>0</v>
      </c>
      <c r="F10" s="245">
        <f>SUM(F11:F12)</f>
        <v>0</v>
      </c>
      <c r="G10" s="245">
        <f>SUM(G11:G12)</f>
        <v>0</v>
      </c>
      <c r="H10" s="245">
        <f>SUM(H11:H12)</f>
        <v>0</v>
      </c>
      <c r="I10" s="245">
        <f>SUM(I11:I12)</f>
        <v>0</v>
      </c>
      <c r="J10" s="245">
        <f>SUM(J11:J12)</f>
        <v>0</v>
      </c>
      <c r="K10" s="245">
        <f>SUM(K11:K12)</f>
        <v>0</v>
      </c>
      <c r="L10" s="245">
        <f>SUM(L11:L12)</f>
        <v>0</v>
      </c>
      <c r="M10" s="244">
        <f>SUM(D10:L10)</f>
        <v>0</v>
      </c>
    </row>
    <row r="11" spans="1:13" ht="39">
      <c r="A11" s="243"/>
      <c r="B11" s="242" t="s">
        <v>301</v>
      </c>
      <c r="C11" s="241" t="s">
        <v>343</v>
      </c>
      <c r="D11" s="251"/>
      <c r="E11" s="251"/>
      <c r="F11" s="251"/>
      <c r="G11" s="251"/>
      <c r="H11" s="251"/>
      <c r="I11" s="251"/>
      <c r="J11" s="251"/>
      <c r="K11" s="251"/>
      <c r="L11" s="240"/>
      <c r="M11" s="239">
        <f>SUM(D11:L11)</f>
        <v>0</v>
      </c>
    </row>
    <row r="12" spans="1:13" ht="19.5">
      <c r="A12" s="243"/>
      <c r="B12" s="250" t="s">
        <v>206</v>
      </c>
      <c r="C12" s="249" t="s">
        <v>342</v>
      </c>
      <c r="D12" s="248"/>
      <c r="E12" s="248"/>
      <c r="F12" s="248"/>
      <c r="G12" s="248"/>
      <c r="H12" s="248"/>
      <c r="I12" s="248"/>
      <c r="J12" s="248"/>
      <c r="K12" s="248"/>
      <c r="L12" s="248"/>
      <c r="M12" s="239">
        <f>SUM(D12:L12)</f>
        <v>0</v>
      </c>
    </row>
    <row r="13" spans="1:13">
      <c r="A13" s="243"/>
      <c r="B13" s="247" t="s">
        <v>13</v>
      </c>
      <c r="C13" s="246" t="s">
        <v>341</v>
      </c>
      <c r="D13" s="245">
        <f>SUM(D14:D15)</f>
        <v>0</v>
      </c>
      <c r="E13" s="245">
        <f>SUM(E14:E15)</f>
        <v>0</v>
      </c>
      <c r="F13" s="245">
        <f>SUM(F14:F15)</f>
        <v>0</v>
      </c>
      <c r="G13" s="245">
        <f>SUM(G14:G15)</f>
        <v>0</v>
      </c>
      <c r="H13" s="245">
        <f>SUM(H14:H15)</f>
        <v>0</v>
      </c>
      <c r="I13" s="245">
        <f>SUM(I14:I15)</f>
        <v>0</v>
      </c>
      <c r="J13" s="245">
        <f>SUM(J14:J15)</f>
        <v>0</v>
      </c>
      <c r="K13" s="245">
        <f>SUM(K14:K15)</f>
        <v>0</v>
      </c>
      <c r="L13" s="245">
        <f>SUM(L14:L15)</f>
        <v>0</v>
      </c>
      <c r="M13" s="244">
        <f>SUM(D13:L13)</f>
        <v>0</v>
      </c>
    </row>
    <row r="14" spans="1:13" ht="39">
      <c r="A14" s="243"/>
      <c r="B14" s="242" t="s">
        <v>301</v>
      </c>
      <c r="C14" s="241" t="s">
        <v>340</v>
      </c>
      <c r="D14" s="251"/>
      <c r="E14" s="251"/>
      <c r="F14" s="251"/>
      <c r="G14" s="251"/>
      <c r="H14" s="251"/>
      <c r="I14" s="251"/>
      <c r="J14" s="251"/>
      <c r="K14" s="251"/>
      <c r="L14" s="240"/>
      <c r="M14" s="239">
        <f>SUM(D14:L14)</f>
        <v>0</v>
      </c>
    </row>
    <row r="15" spans="1:13" ht="19.5">
      <c r="A15" s="238"/>
      <c r="B15" s="237" t="s">
        <v>206</v>
      </c>
      <c r="C15" s="249" t="s">
        <v>339</v>
      </c>
      <c r="D15" s="248"/>
      <c r="E15" s="248"/>
      <c r="F15" s="248"/>
      <c r="G15" s="248"/>
      <c r="H15" s="248"/>
      <c r="I15" s="248"/>
      <c r="J15" s="248"/>
      <c r="K15" s="248"/>
      <c r="L15" s="248"/>
      <c r="M15" s="239">
        <f>SUM(D15:L15)</f>
        <v>0</v>
      </c>
    </row>
    <row r="16" spans="1:13" ht="18">
      <c r="A16" s="277"/>
      <c r="B16" s="247" t="s">
        <v>264</v>
      </c>
      <c r="C16" s="246" t="s">
        <v>338</v>
      </c>
      <c r="D16" s="245">
        <f>SUM(D17:D18)</f>
        <v>0</v>
      </c>
      <c r="E16" s="245">
        <f>SUM(E17:E18)</f>
        <v>0</v>
      </c>
      <c r="F16" s="245">
        <f>SUM(F17:F18)</f>
        <v>0</v>
      </c>
      <c r="G16" s="245">
        <f>SUM(G17:G18)</f>
        <v>0</v>
      </c>
      <c r="H16" s="245">
        <f>SUM(H17:H18)</f>
        <v>0</v>
      </c>
      <c r="I16" s="245">
        <f>SUM(I17:I18)</f>
        <v>0</v>
      </c>
      <c r="J16" s="245">
        <f>SUM(J17:J18)</f>
        <v>0</v>
      </c>
      <c r="K16" s="245">
        <f>SUM(K17:K18)</f>
        <v>0</v>
      </c>
      <c r="L16" s="245">
        <f>SUM(L17:L18)</f>
        <v>0</v>
      </c>
      <c r="M16" s="244">
        <f>SUM(D16:L16)</f>
        <v>0</v>
      </c>
    </row>
    <row r="17" spans="1:13" ht="39">
      <c r="A17" s="277"/>
      <c r="B17" s="242" t="s">
        <v>301</v>
      </c>
      <c r="C17" s="241" t="s">
        <v>337</v>
      </c>
      <c r="D17" s="251"/>
      <c r="E17" s="251"/>
      <c r="F17" s="251"/>
      <c r="G17" s="251"/>
      <c r="H17" s="251"/>
      <c r="I17" s="251"/>
      <c r="J17" s="251"/>
      <c r="K17" s="251"/>
      <c r="L17" s="240"/>
      <c r="M17" s="239">
        <f>SUM(D17:L17)</f>
        <v>0</v>
      </c>
    </row>
    <row r="18" spans="1:13" ht="20.25" thickBot="1">
      <c r="A18" s="277"/>
      <c r="B18" s="237" t="s">
        <v>206</v>
      </c>
      <c r="C18" s="236" t="s">
        <v>336</v>
      </c>
      <c r="D18" s="235"/>
      <c r="E18" s="235"/>
      <c r="F18" s="235"/>
      <c r="G18" s="235"/>
      <c r="H18" s="235"/>
      <c r="I18" s="235"/>
      <c r="J18" s="235"/>
      <c r="K18" s="235"/>
      <c r="L18" s="235"/>
      <c r="M18" s="233">
        <f>SUM(D18:L18)</f>
        <v>0</v>
      </c>
    </row>
    <row r="19" spans="1:13">
      <c r="A19" s="276"/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5" t="s">
        <v>335</v>
      </c>
    </row>
    <row r="20" spans="1:13">
      <c r="A20" s="274" t="s">
        <v>334</v>
      </c>
      <c r="B20" s="273" t="s">
        <v>16</v>
      </c>
      <c r="C20" s="273" t="s">
        <v>333</v>
      </c>
      <c r="D20" s="272" t="s">
        <v>332</v>
      </c>
      <c r="E20" s="271"/>
      <c r="F20" s="271"/>
      <c r="G20" s="271"/>
      <c r="H20" s="271"/>
      <c r="I20" s="271"/>
      <c r="J20" s="271"/>
      <c r="K20" s="271"/>
      <c r="L20" s="270"/>
      <c r="M20" s="269" t="s">
        <v>331</v>
      </c>
    </row>
    <row r="21" spans="1:13" ht="48.75">
      <c r="A21" s="243"/>
      <c r="B21" s="268"/>
      <c r="C21" s="268"/>
      <c r="D21" s="266" t="s">
        <v>330</v>
      </c>
      <c r="E21" s="267" t="s">
        <v>329</v>
      </c>
      <c r="F21" s="267" t="s">
        <v>328</v>
      </c>
      <c r="G21" s="267" t="s">
        <v>327</v>
      </c>
      <c r="H21" s="267" t="s">
        <v>319</v>
      </c>
      <c r="I21" s="267" t="s">
        <v>315</v>
      </c>
      <c r="J21" s="267" t="s">
        <v>311</v>
      </c>
      <c r="K21" s="267" t="s">
        <v>307</v>
      </c>
      <c r="L21" s="266" t="s">
        <v>303</v>
      </c>
      <c r="M21" s="265"/>
    </row>
    <row r="22" spans="1:13" ht="15.75" thickBot="1">
      <c r="A22" s="243"/>
      <c r="B22" s="264">
        <v>1</v>
      </c>
      <c r="C22" s="263">
        <v>2</v>
      </c>
      <c r="D22" s="263" t="s">
        <v>278</v>
      </c>
      <c r="E22" s="263">
        <v>4</v>
      </c>
      <c r="F22" s="263">
        <v>5</v>
      </c>
      <c r="G22" s="263" t="s">
        <v>326</v>
      </c>
      <c r="H22" s="263" t="s">
        <v>325</v>
      </c>
      <c r="I22" s="263" t="s">
        <v>324</v>
      </c>
      <c r="J22" s="263" t="s">
        <v>323</v>
      </c>
      <c r="K22" s="263" t="s">
        <v>322</v>
      </c>
      <c r="L22" s="263" t="s">
        <v>321</v>
      </c>
      <c r="M22" s="262" t="s">
        <v>320</v>
      </c>
    </row>
    <row r="23" spans="1:13">
      <c r="A23" s="243"/>
      <c r="B23" s="261" t="s">
        <v>319</v>
      </c>
      <c r="C23" s="260" t="s">
        <v>318</v>
      </c>
      <c r="D23" s="259">
        <f>SUM(D24:D25)</f>
        <v>0</v>
      </c>
      <c r="E23" s="259">
        <f>SUM(E24:E25)</f>
        <v>0</v>
      </c>
      <c r="F23" s="259">
        <f>SUM(F24:F25)</f>
        <v>0</v>
      </c>
      <c r="G23" s="259">
        <f>SUM(G24:G25)</f>
        <v>0</v>
      </c>
      <c r="H23" s="259">
        <f>SUM(H24:H25)</f>
        <v>0</v>
      </c>
      <c r="I23" s="259">
        <f>SUM(I24:I25)</f>
        <v>0</v>
      </c>
      <c r="J23" s="259">
        <f>SUM(J24:J25)</f>
        <v>0</v>
      </c>
      <c r="K23" s="259">
        <f>SUM(K24:K25)</f>
        <v>0</v>
      </c>
      <c r="L23" s="259">
        <f>SUM(L24:L25)</f>
        <v>0</v>
      </c>
      <c r="M23" s="258">
        <f>SUM(D23:L23)</f>
        <v>0</v>
      </c>
    </row>
    <row r="24" spans="1:13" ht="39">
      <c r="A24" s="243"/>
      <c r="B24" s="242" t="s">
        <v>301</v>
      </c>
      <c r="C24" s="241" t="s">
        <v>317</v>
      </c>
      <c r="D24" s="251"/>
      <c r="E24" s="251"/>
      <c r="F24" s="251"/>
      <c r="G24" s="251"/>
      <c r="H24" s="251"/>
      <c r="I24" s="251"/>
      <c r="J24" s="251"/>
      <c r="K24" s="251"/>
      <c r="L24" s="240"/>
      <c r="M24" s="239">
        <f>SUM(D24:L24)</f>
        <v>0</v>
      </c>
    </row>
    <row r="25" spans="1:13" ht="19.5">
      <c r="A25" s="243"/>
      <c r="B25" s="257" t="s">
        <v>206</v>
      </c>
      <c r="C25" s="249" t="s">
        <v>316</v>
      </c>
      <c r="D25" s="248"/>
      <c r="E25" s="248"/>
      <c r="F25" s="248"/>
      <c r="G25" s="248"/>
      <c r="H25" s="248"/>
      <c r="I25" s="248"/>
      <c r="J25" s="248"/>
      <c r="K25" s="248"/>
      <c r="L25" s="248"/>
      <c r="M25" s="239">
        <f>SUM(D25:L25)</f>
        <v>0</v>
      </c>
    </row>
    <row r="26" spans="1:13">
      <c r="A26" s="243"/>
      <c r="B26" s="256" t="s">
        <v>315</v>
      </c>
      <c r="C26" s="255" t="s">
        <v>314</v>
      </c>
      <c r="D26" s="254">
        <f>SUM(D27:D28)</f>
        <v>0</v>
      </c>
      <c r="E26" s="254">
        <f>SUM(E27:E28)</f>
        <v>0</v>
      </c>
      <c r="F26" s="254">
        <f>SUM(F27:F28)</f>
        <v>0</v>
      </c>
      <c r="G26" s="254">
        <f>SUM(G27:G28)</f>
        <v>0</v>
      </c>
      <c r="H26" s="254">
        <f>SUM(H27:H28)</f>
        <v>0</v>
      </c>
      <c r="I26" s="254">
        <f>SUM(I27:I28)</f>
        <v>0</v>
      </c>
      <c r="J26" s="254">
        <f>SUM(J27:J28)</f>
        <v>880800.78</v>
      </c>
      <c r="K26" s="254">
        <f>SUM(K27:K28)</f>
        <v>18241500</v>
      </c>
      <c r="L26" s="254">
        <f>SUM(L27:L28)</f>
        <v>0</v>
      </c>
      <c r="M26" s="253">
        <f>SUM(D26:L26)</f>
        <v>19122300.780000001</v>
      </c>
    </row>
    <row r="27" spans="1:13" ht="39">
      <c r="A27" s="243"/>
      <c r="B27" s="242" t="s">
        <v>301</v>
      </c>
      <c r="C27" s="241" t="s">
        <v>313</v>
      </c>
      <c r="D27" s="251"/>
      <c r="E27" s="251"/>
      <c r="F27" s="251"/>
      <c r="G27" s="251"/>
      <c r="H27" s="251"/>
      <c r="I27" s="251"/>
      <c r="J27" s="251"/>
      <c r="K27" s="251"/>
      <c r="L27" s="240"/>
      <c r="M27" s="239">
        <f>SUM(D27:L27)</f>
        <v>0</v>
      </c>
    </row>
    <row r="28" spans="1:13" ht="19.5">
      <c r="A28" s="243"/>
      <c r="B28" s="250" t="s">
        <v>206</v>
      </c>
      <c r="C28" s="249" t="s">
        <v>312</v>
      </c>
      <c r="D28" s="248"/>
      <c r="E28" s="248"/>
      <c r="F28" s="248"/>
      <c r="G28" s="248"/>
      <c r="H28" s="248"/>
      <c r="I28" s="248"/>
      <c r="J28" s="248">
        <v>880800.78</v>
      </c>
      <c r="K28" s="248">
        <v>18241500</v>
      </c>
      <c r="L28" s="248"/>
      <c r="M28" s="239">
        <f>SUM(D28:L28)</f>
        <v>19122300.780000001</v>
      </c>
    </row>
    <row r="29" spans="1:13">
      <c r="A29" s="243"/>
      <c r="B29" s="247" t="s">
        <v>311</v>
      </c>
      <c r="C29" s="252" t="s">
        <v>310</v>
      </c>
      <c r="D29" s="245">
        <f>SUM(D30:D31)</f>
        <v>0</v>
      </c>
      <c r="E29" s="245">
        <f>SUM(E30:E31)</f>
        <v>0</v>
      </c>
      <c r="F29" s="245">
        <f>SUM(F30:F31)</f>
        <v>0</v>
      </c>
      <c r="G29" s="245">
        <f>SUM(G30:G31)</f>
        <v>0</v>
      </c>
      <c r="H29" s="245">
        <f>SUM(H30:H31)</f>
        <v>0</v>
      </c>
      <c r="I29" s="245">
        <f>SUM(I30:I31)</f>
        <v>2375026.4300000002</v>
      </c>
      <c r="J29" s="245">
        <f>SUM(J30:J31)</f>
        <v>0</v>
      </c>
      <c r="K29" s="245">
        <f>SUM(K30:K31)</f>
        <v>0</v>
      </c>
      <c r="L29" s="245">
        <f>SUM(L30:L31)</f>
        <v>0</v>
      </c>
      <c r="M29" s="244">
        <f>SUM(D29:L29)</f>
        <v>2375026.4300000002</v>
      </c>
    </row>
    <row r="30" spans="1:13" ht="39">
      <c r="A30" s="243"/>
      <c r="B30" s="242" t="s">
        <v>301</v>
      </c>
      <c r="C30" s="241" t="s">
        <v>309</v>
      </c>
      <c r="D30" s="251"/>
      <c r="E30" s="251"/>
      <c r="F30" s="251"/>
      <c r="G30" s="251"/>
      <c r="H30" s="251"/>
      <c r="I30" s="251"/>
      <c r="J30" s="251"/>
      <c r="K30" s="251"/>
      <c r="L30" s="240"/>
      <c r="M30" s="239">
        <f>SUM(D30:L30)</f>
        <v>0</v>
      </c>
    </row>
    <row r="31" spans="1:13" ht="19.5">
      <c r="A31" s="243"/>
      <c r="B31" s="250" t="s">
        <v>206</v>
      </c>
      <c r="C31" s="249" t="s">
        <v>308</v>
      </c>
      <c r="D31" s="248"/>
      <c r="E31" s="248"/>
      <c r="F31" s="248"/>
      <c r="G31" s="248"/>
      <c r="H31" s="248"/>
      <c r="I31" s="248">
        <v>2375026.4300000002</v>
      </c>
      <c r="J31" s="248"/>
      <c r="K31" s="248"/>
      <c r="L31" s="248"/>
      <c r="M31" s="239">
        <f>SUM(D31:L31)</f>
        <v>2375026.4300000002</v>
      </c>
    </row>
    <row r="32" spans="1:13">
      <c r="A32" s="243"/>
      <c r="B32" s="247" t="s">
        <v>307</v>
      </c>
      <c r="C32" s="252" t="s">
        <v>306</v>
      </c>
      <c r="D32" s="245">
        <f>SUM(D33:D34)</f>
        <v>0</v>
      </c>
      <c r="E32" s="245">
        <f>SUM(E33:E34)</f>
        <v>0</v>
      </c>
      <c r="F32" s="245">
        <f>SUM(F33:F34)</f>
        <v>0</v>
      </c>
      <c r="G32" s="245">
        <f>SUM(G33:G34)</f>
        <v>0</v>
      </c>
      <c r="H32" s="245">
        <f>SUM(H33:H34)</f>
        <v>0</v>
      </c>
      <c r="I32" s="245">
        <f>SUM(I33:I34)</f>
        <v>11197748.65</v>
      </c>
      <c r="J32" s="245">
        <f>SUM(J33:J34)</f>
        <v>0</v>
      </c>
      <c r="K32" s="245">
        <f>SUM(K33:K34)</f>
        <v>0</v>
      </c>
      <c r="L32" s="245">
        <f>SUM(L33:L34)</f>
        <v>0</v>
      </c>
      <c r="M32" s="244">
        <f>SUM(D32:L32)</f>
        <v>11197748.65</v>
      </c>
    </row>
    <row r="33" spans="1:13" ht="39">
      <c r="A33" s="243"/>
      <c r="B33" s="242" t="s">
        <v>301</v>
      </c>
      <c r="C33" s="241" t="s">
        <v>305</v>
      </c>
      <c r="D33" s="251"/>
      <c r="E33" s="251"/>
      <c r="F33" s="251"/>
      <c r="G33" s="251"/>
      <c r="H33" s="251"/>
      <c r="I33" s="251"/>
      <c r="J33" s="251"/>
      <c r="K33" s="251"/>
      <c r="L33" s="240"/>
      <c r="M33" s="239">
        <f>SUM(D33:L33)</f>
        <v>0</v>
      </c>
    </row>
    <row r="34" spans="1:13" ht="19.5">
      <c r="A34" s="243"/>
      <c r="B34" s="250" t="s">
        <v>206</v>
      </c>
      <c r="C34" s="249" t="s">
        <v>304</v>
      </c>
      <c r="D34" s="248"/>
      <c r="E34" s="248"/>
      <c r="F34" s="248"/>
      <c r="G34" s="248"/>
      <c r="H34" s="248"/>
      <c r="I34" s="248">
        <v>11197748.65</v>
      </c>
      <c r="J34" s="248"/>
      <c r="K34" s="248"/>
      <c r="L34" s="248"/>
      <c r="M34" s="239">
        <f>SUM(D34:L34)</f>
        <v>11197748.65</v>
      </c>
    </row>
    <row r="35" spans="1:13" ht="18">
      <c r="A35" s="243"/>
      <c r="B35" s="247" t="s">
        <v>303</v>
      </c>
      <c r="C35" s="246" t="s">
        <v>302</v>
      </c>
      <c r="D35" s="245">
        <f>SUM(D36:D37)</f>
        <v>0</v>
      </c>
      <c r="E35" s="245">
        <f>SUM(E36:E37)</f>
        <v>0</v>
      </c>
      <c r="F35" s="245">
        <f>SUM(F36:F37)</f>
        <v>0</v>
      </c>
      <c r="G35" s="245">
        <f>SUM(G36:G37)</f>
        <v>0</v>
      </c>
      <c r="H35" s="245">
        <f>SUM(H36:H37)</f>
        <v>0</v>
      </c>
      <c r="I35" s="245">
        <f>SUM(I36:I37)</f>
        <v>0</v>
      </c>
      <c r="J35" s="245">
        <f>SUM(J36:J37)</f>
        <v>0</v>
      </c>
      <c r="K35" s="245">
        <f>SUM(K36:K37)</f>
        <v>0</v>
      </c>
      <c r="L35" s="245">
        <f>SUM(L36:L37)</f>
        <v>0</v>
      </c>
      <c r="M35" s="244">
        <f>SUM(D35:L35)</f>
        <v>0</v>
      </c>
    </row>
    <row r="36" spans="1:13" ht="39">
      <c r="A36" s="243"/>
      <c r="B36" s="242" t="s">
        <v>301</v>
      </c>
      <c r="C36" s="241" t="s">
        <v>300</v>
      </c>
      <c r="D36" s="240"/>
      <c r="E36" s="240"/>
      <c r="F36" s="240"/>
      <c r="G36" s="240"/>
      <c r="H36" s="240"/>
      <c r="I36" s="240"/>
      <c r="J36" s="240"/>
      <c r="K36" s="240"/>
      <c r="L36" s="240"/>
      <c r="M36" s="239">
        <f>SUM(D36:L36)</f>
        <v>0</v>
      </c>
    </row>
    <row r="37" spans="1:13" ht="20.25" thickBot="1">
      <c r="A37" s="238"/>
      <c r="B37" s="237" t="s">
        <v>206</v>
      </c>
      <c r="C37" s="236" t="s">
        <v>299</v>
      </c>
      <c r="D37" s="235"/>
      <c r="E37" s="235"/>
      <c r="F37" s="235"/>
      <c r="G37" s="235"/>
      <c r="H37" s="235"/>
      <c r="I37" s="235"/>
      <c r="J37" s="235"/>
      <c r="K37" s="235"/>
      <c r="L37" s="234"/>
      <c r="M37" s="233">
        <f>SUM(D37:L37)</f>
        <v>0</v>
      </c>
    </row>
    <row r="38" spans="1:13">
      <c r="B38" s="226"/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</row>
    <row r="39" spans="1:13"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</row>
    <row r="40" spans="1:13">
      <c r="B40" s="232" t="s">
        <v>298</v>
      </c>
      <c r="C40" s="229"/>
      <c r="D40" s="229"/>
      <c r="E40" s="226"/>
      <c r="F40" s="229"/>
      <c r="G40" s="229"/>
      <c r="H40" s="231" t="s">
        <v>297</v>
      </c>
      <c r="I40" s="231"/>
      <c r="J40" s="230"/>
      <c r="K40" s="226"/>
      <c r="L40" s="229"/>
      <c r="M40" s="229"/>
    </row>
    <row r="41" spans="1:13">
      <c r="B41" s="226"/>
      <c r="C41" s="227" t="s">
        <v>296</v>
      </c>
      <c r="D41" s="227"/>
      <c r="E41" s="226"/>
      <c r="F41" s="227" t="s">
        <v>295</v>
      </c>
      <c r="G41" s="227"/>
      <c r="H41" s="226"/>
      <c r="I41" s="226"/>
      <c r="J41" s="228" t="s">
        <v>294</v>
      </c>
      <c r="K41" s="226"/>
      <c r="L41" s="227" t="s">
        <v>293</v>
      </c>
      <c r="M41" s="227"/>
    </row>
    <row r="42" spans="1:13">
      <c r="B42" s="226"/>
      <c r="C42" s="226"/>
      <c r="D42" s="226"/>
      <c r="E42" s="226"/>
      <c r="F42" s="226"/>
      <c r="G42" s="226"/>
      <c r="H42" s="226"/>
      <c r="I42" s="226"/>
      <c r="J42" s="226"/>
      <c r="K42" s="226"/>
      <c r="L42" s="226"/>
      <c r="M42" s="226"/>
    </row>
    <row r="43" spans="1:13">
      <c r="B43" s="226" t="s">
        <v>292</v>
      </c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</row>
    <row r="44" spans="1:13">
      <c r="B44" s="226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</row>
    <row r="45" spans="1:13"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</row>
    <row r="46" spans="1:13"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</row>
  </sheetData>
  <mergeCells count="18">
    <mergeCell ref="A3:A15"/>
    <mergeCell ref="A1:M1"/>
    <mergeCell ref="A20:A37"/>
    <mergeCell ref="B20:B21"/>
    <mergeCell ref="C20:C21"/>
    <mergeCell ref="D20:L20"/>
    <mergeCell ref="M20:M21"/>
    <mergeCell ref="M3:M4"/>
    <mergeCell ref="B3:B4"/>
    <mergeCell ref="C3:C4"/>
    <mergeCell ref="D3:L3"/>
    <mergeCell ref="L41:M41"/>
    <mergeCell ref="L40:M40"/>
    <mergeCell ref="C40:D40"/>
    <mergeCell ref="F41:G41"/>
    <mergeCell ref="C41:D41"/>
    <mergeCell ref="F40:G40"/>
    <mergeCell ref="H40:I40"/>
  </mergeCells>
  <pageMargins left="0.31496062992125984" right="0.31496062992125984" top="0.35433070866141736" bottom="0.35433070866141736" header="0.31496062992125984" footer="0.31496062992125984"/>
  <pageSetup paperSize="9" scale="62" fitToHeight="100" orientation="landscape" blackAndWhite="1" r:id="rId1"/>
  <headerFooter alignWithMargins="0"/>
  <rowBreaks count="2" manualBreakCount="2">
    <brk id="18" max="16383" man="1"/>
    <brk id="43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0503321 (1. Печать)</vt:lpstr>
      <vt:lpstr>0503321 (1. Сокращенный)</vt:lpstr>
      <vt:lpstr>0503321 (2. Консолидируемые рас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2009-02-06T14:59:28Z</dcterms:created>
  <dcterms:modified xsi:type="dcterms:W3CDTF">2017-08-18T08:18:14Z</dcterms:modified>
</cp:coreProperties>
</file>