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595" tabRatio="53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24519" fullPrecision="0"/>
</workbook>
</file>

<file path=xl/calcChain.xml><?xml version="1.0" encoding="utf-8"?>
<calcChain xmlns="http://schemas.openxmlformats.org/spreadsheetml/2006/main">
  <c r="P55" i="1"/>
  <c r="L55"/>
  <c r="K55"/>
  <c r="J55"/>
  <c r="I55"/>
  <c r="H55"/>
  <c r="E55"/>
  <c r="F15"/>
  <c r="D15" s="1"/>
  <c r="F16"/>
  <c r="D16"/>
  <c r="F17"/>
  <c r="D17"/>
  <c r="F18"/>
  <c r="D18"/>
  <c r="F19"/>
  <c r="D19" s="1"/>
  <c r="F20"/>
  <c r="D20"/>
  <c r="F21"/>
  <c r="D21" s="1"/>
  <c r="E22"/>
  <c r="E14"/>
  <c r="E13"/>
  <c r="G22"/>
  <c r="G14" s="1"/>
  <c r="G13" s="1"/>
  <c r="H22"/>
  <c r="H14"/>
  <c r="I22"/>
  <c r="I14"/>
  <c r="I13"/>
  <c r="J22"/>
  <c r="K22"/>
  <c r="K14"/>
  <c r="L22"/>
  <c r="L14"/>
  <c r="M22"/>
  <c r="M14" s="1"/>
  <c r="N22"/>
  <c r="O22"/>
  <c r="O14" s="1"/>
  <c r="O13" s="1"/>
  <c r="P22"/>
  <c r="P14"/>
  <c r="D23"/>
  <c r="F23"/>
  <c r="D24"/>
  <c r="F24"/>
  <c r="D25"/>
  <c r="F25"/>
  <c r="D26"/>
  <c r="F26"/>
  <c r="E27"/>
  <c r="G27"/>
  <c r="H27"/>
  <c r="I27"/>
  <c r="J27"/>
  <c r="J14"/>
  <c r="K27"/>
  <c r="L27"/>
  <c r="M27"/>
  <c r="N27"/>
  <c r="N14"/>
  <c r="O27"/>
  <c r="P27"/>
  <c r="F28"/>
  <c r="D28"/>
  <c r="D29"/>
  <c r="F29"/>
  <c r="F30"/>
  <c r="D30"/>
  <c r="F31"/>
  <c r="D31" s="1"/>
  <c r="F32"/>
  <c r="D32"/>
  <c r="E33"/>
  <c r="G33"/>
  <c r="I33"/>
  <c r="K33"/>
  <c r="E34"/>
  <c r="G34"/>
  <c r="H34"/>
  <c r="H33"/>
  <c r="I34"/>
  <c r="J34"/>
  <c r="J33"/>
  <c r="K34"/>
  <c r="L34"/>
  <c r="L33"/>
  <c r="M34"/>
  <c r="M33" s="1"/>
  <c r="N34"/>
  <c r="N33" s="1"/>
  <c r="N13" s="1"/>
  <c r="O34"/>
  <c r="O33" s="1"/>
  <c r="P34"/>
  <c r="P33"/>
  <c r="F35"/>
  <c r="D35"/>
  <c r="F36"/>
  <c r="D36"/>
  <c r="F37"/>
  <c r="D37"/>
  <c r="F38"/>
  <c r="D38"/>
  <c r="E42"/>
  <c r="I42"/>
  <c r="E43"/>
  <c r="G43"/>
  <c r="H43"/>
  <c r="F43"/>
  <c r="D43"/>
  <c r="I43"/>
  <c r="J43"/>
  <c r="J42"/>
  <c r="K43"/>
  <c r="L43"/>
  <c r="L42"/>
  <c r="M43"/>
  <c r="N43"/>
  <c r="N42"/>
  <c r="O43"/>
  <c r="P43"/>
  <c r="P42"/>
  <c r="F44"/>
  <c r="D44"/>
  <c r="F45"/>
  <c r="D45"/>
  <c r="F46"/>
  <c r="D46"/>
  <c r="F47"/>
  <c r="D47"/>
  <c r="E48"/>
  <c r="G48"/>
  <c r="G42"/>
  <c r="H48"/>
  <c r="I48"/>
  <c r="J48"/>
  <c r="K48"/>
  <c r="K42"/>
  <c r="L48"/>
  <c r="M48"/>
  <c r="M42" s="1"/>
  <c r="F42" s="1"/>
  <c r="D42" s="1"/>
  <c r="N48"/>
  <c r="O48"/>
  <c r="O42"/>
  <c r="P48"/>
  <c r="F49"/>
  <c r="D49" s="1"/>
  <c r="D50"/>
  <c r="F50"/>
  <c r="E57"/>
  <c r="G57"/>
  <c r="H57"/>
  <c r="I57"/>
  <c r="J57"/>
  <c r="J56"/>
  <c r="K57"/>
  <c r="L57"/>
  <c r="L56"/>
  <c r="M57"/>
  <c r="M56" s="1"/>
  <c r="N57"/>
  <c r="O57"/>
  <c r="P57"/>
  <c r="P56"/>
  <c r="F58"/>
  <c r="D58" s="1"/>
  <c r="F59"/>
  <c r="D59" s="1"/>
  <c r="F60"/>
  <c r="D60" s="1"/>
  <c r="E61"/>
  <c r="E56"/>
  <c r="G61"/>
  <c r="H61"/>
  <c r="I61"/>
  <c r="J61"/>
  <c r="K61"/>
  <c r="K56"/>
  <c r="L61"/>
  <c r="M61"/>
  <c r="N61"/>
  <c r="N56" s="1"/>
  <c r="N55" s="1"/>
  <c r="O61"/>
  <c r="P61"/>
  <c r="D62"/>
  <c r="F62"/>
  <c r="D63"/>
  <c r="F63"/>
  <c r="D64"/>
  <c r="F64"/>
  <c r="D65"/>
  <c r="F65"/>
  <c r="D69"/>
  <c r="F69"/>
  <c r="D70"/>
  <c r="F70"/>
  <c r="E71"/>
  <c r="G71"/>
  <c r="H71"/>
  <c r="I71"/>
  <c r="J71"/>
  <c r="K71"/>
  <c r="L71"/>
  <c r="M71"/>
  <c r="F71" s="1"/>
  <c r="D71" s="1"/>
  <c r="N71"/>
  <c r="O71"/>
  <c r="P71"/>
  <c r="F72"/>
  <c r="D72" s="1"/>
  <c r="F73"/>
  <c r="D73"/>
  <c r="E74"/>
  <c r="G74"/>
  <c r="H74"/>
  <c r="I74"/>
  <c r="J74"/>
  <c r="K74"/>
  <c r="L74"/>
  <c r="M74"/>
  <c r="N74"/>
  <c r="O74"/>
  <c r="F74" s="1"/>
  <c r="D74" s="1"/>
  <c r="P74"/>
  <c r="D75"/>
  <c r="F75"/>
  <c r="D76"/>
  <c r="F76"/>
  <c r="E77"/>
  <c r="G77"/>
  <c r="G56" s="1"/>
  <c r="G55" s="1"/>
  <c r="H77"/>
  <c r="I77"/>
  <c r="J77"/>
  <c r="K77"/>
  <c r="L77"/>
  <c r="M77"/>
  <c r="F77" s="1"/>
  <c r="D77" s="1"/>
  <c r="N77"/>
  <c r="O77"/>
  <c r="P77"/>
  <c r="F78"/>
  <c r="D78"/>
  <c r="F79"/>
  <c r="D79"/>
  <c r="F80"/>
  <c r="D80"/>
  <c r="E81"/>
  <c r="G81"/>
  <c r="H81"/>
  <c r="I81"/>
  <c r="J81"/>
  <c r="K81"/>
  <c r="L81"/>
  <c r="M81"/>
  <c r="N81"/>
  <c r="O81"/>
  <c r="F81" s="1"/>
  <c r="D81" s="1"/>
  <c r="P81"/>
  <c r="D82"/>
  <c r="F82"/>
  <c r="D83"/>
  <c r="F83"/>
  <c r="F84"/>
  <c r="D84" s="1"/>
  <c r="E85"/>
  <c r="G85"/>
  <c r="H85"/>
  <c r="F85"/>
  <c r="D85"/>
  <c r="I85"/>
  <c r="J85"/>
  <c r="K85"/>
  <c r="L85"/>
  <c r="M85"/>
  <c r="N85"/>
  <c r="O85"/>
  <c r="P85"/>
  <c r="F86"/>
  <c r="D86"/>
  <c r="F87"/>
  <c r="D87"/>
  <c r="F88"/>
  <c r="D88" s="1"/>
  <c r="E89"/>
  <c r="G89"/>
  <c r="I89"/>
  <c r="K89"/>
  <c r="O89"/>
  <c r="E90"/>
  <c r="G90"/>
  <c r="H90"/>
  <c r="F90"/>
  <c r="D90" s="1"/>
  <c r="I90"/>
  <c r="J90"/>
  <c r="J89"/>
  <c r="K90"/>
  <c r="L90"/>
  <c r="L89"/>
  <c r="M90"/>
  <c r="M89" s="1"/>
  <c r="F89" s="1"/>
  <c r="D89" s="1"/>
  <c r="N90"/>
  <c r="N89" s="1"/>
  <c r="O90"/>
  <c r="P90"/>
  <c r="P89"/>
  <c r="F91"/>
  <c r="D91"/>
  <c r="F92"/>
  <c r="D92"/>
  <c r="F93"/>
  <c r="D93"/>
  <c r="F94"/>
  <c r="D94" s="1"/>
  <c r="G98"/>
  <c r="K98"/>
  <c r="O98"/>
  <c r="E99"/>
  <c r="G99"/>
  <c r="H99"/>
  <c r="H98"/>
  <c r="I99"/>
  <c r="J99"/>
  <c r="K99"/>
  <c r="L99"/>
  <c r="L98"/>
  <c r="M99"/>
  <c r="N99"/>
  <c r="N98"/>
  <c r="O99"/>
  <c r="P99"/>
  <c r="P98"/>
  <c r="F100"/>
  <c r="D100"/>
  <c r="F101"/>
  <c r="D101"/>
  <c r="F102"/>
  <c r="D102"/>
  <c r="F103"/>
  <c r="D103"/>
  <c r="E104"/>
  <c r="E98"/>
  <c r="G104"/>
  <c r="H104"/>
  <c r="I104"/>
  <c r="J104"/>
  <c r="K104"/>
  <c r="L104"/>
  <c r="M104"/>
  <c r="M98" s="1"/>
  <c r="F98" s="1"/>
  <c r="D98" s="1"/>
  <c r="N104"/>
  <c r="O104"/>
  <c r="P104"/>
  <c r="D105"/>
  <c r="F105"/>
  <c r="D106"/>
  <c r="F106"/>
  <c r="D107"/>
  <c r="F107"/>
  <c r="D108"/>
  <c r="F108"/>
  <c r="G114"/>
  <c r="E115"/>
  <c r="G115"/>
  <c r="H115"/>
  <c r="I115"/>
  <c r="J115"/>
  <c r="J114"/>
  <c r="K115"/>
  <c r="L115"/>
  <c r="M115"/>
  <c r="N115"/>
  <c r="O115"/>
  <c r="P115"/>
  <c r="F116"/>
  <c r="D116"/>
  <c r="F117"/>
  <c r="D117" s="1"/>
  <c r="E118"/>
  <c r="E114"/>
  <c r="G118"/>
  <c r="H118"/>
  <c r="I118"/>
  <c r="J118"/>
  <c r="K118"/>
  <c r="L118"/>
  <c r="M118"/>
  <c r="M114"/>
  <c r="N118"/>
  <c r="O118"/>
  <c r="P118"/>
  <c r="D119"/>
  <c r="F119"/>
  <c r="D120"/>
  <c r="F120"/>
  <c r="E124"/>
  <c r="G124"/>
  <c r="H124"/>
  <c r="I124"/>
  <c r="J124"/>
  <c r="K124"/>
  <c r="L124"/>
  <c r="M124"/>
  <c r="F124" s="1"/>
  <c r="D124" s="1"/>
  <c r="N124"/>
  <c r="N114" s="1"/>
  <c r="N113" s="1"/>
  <c r="O124"/>
  <c r="P124"/>
  <c r="F125"/>
  <c r="D125"/>
  <c r="F126"/>
  <c r="D126" s="1"/>
  <c r="E127"/>
  <c r="G127"/>
  <c r="H127"/>
  <c r="F127"/>
  <c r="D127"/>
  <c r="I127"/>
  <c r="J127"/>
  <c r="K127"/>
  <c r="K114"/>
  <c r="L127"/>
  <c r="M127"/>
  <c r="N127"/>
  <c r="O127"/>
  <c r="O114"/>
  <c r="P127"/>
  <c r="D128"/>
  <c r="F128"/>
  <c r="D129"/>
  <c r="F129"/>
  <c r="E130"/>
  <c r="G130"/>
  <c r="H130"/>
  <c r="I130"/>
  <c r="J130"/>
  <c r="F130"/>
  <c r="D130"/>
  <c r="K130"/>
  <c r="L130"/>
  <c r="M130"/>
  <c r="N130"/>
  <c r="O130"/>
  <c r="P130"/>
  <c r="F131"/>
  <c r="D131"/>
  <c r="F132"/>
  <c r="D132"/>
  <c r="F133"/>
  <c r="D133"/>
  <c r="F134"/>
  <c r="D134"/>
  <c r="E135"/>
  <c r="E113"/>
  <c r="G135"/>
  <c r="G113" s="1"/>
  <c r="H135"/>
  <c r="I135"/>
  <c r="J135"/>
  <c r="K135"/>
  <c r="L135"/>
  <c r="M135"/>
  <c r="M113"/>
  <c r="F113" s="1"/>
  <c r="D113" s="1"/>
  <c r="N135"/>
  <c r="O135"/>
  <c r="P135"/>
  <c r="D136"/>
  <c r="F136"/>
  <c r="F137"/>
  <c r="D137" s="1"/>
  <c r="D138"/>
  <c r="F138"/>
  <c r="I98"/>
  <c r="J113"/>
  <c r="J13"/>
  <c r="P13"/>
  <c r="L13"/>
  <c r="H13"/>
  <c r="F135"/>
  <c r="D135" s="1"/>
  <c r="F118"/>
  <c r="D118"/>
  <c r="I114"/>
  <c r="I113"/>
  <c r="F115"/>
  <c r="D115"/>
  <c r="O113"/>
  <c r="K113"/>
  <c r="P114"/>
  <c r="P113"/>
  <c r="L114"/>
  <c r="L113"/>
  <c r="H114"/>
  <c r="J98"/>
  <c r="F99"/>
  <c r="D99"/>
  <c r="K13"/>
  <c r="I56"/>
  <c r="F34"/>
  <c r="D34" s="1"/>
  <c r="F27"/>
  <c r="D27"/>
  <c r="H89"/>
  <c r="H56"/>
  <c r="H42"/>
  <c r="F22"/>
  <c r="D22" s="1"/>
  <c r="H113"/>
  <c r="M55" l="1"/>
  <c r="F56"/>
  <c r="D56" s="1"/>
  <c r="M13"/>
  <c r="F13" s="1"/>
  <c r="D13" s="1"/>
  <c r="F14"/>
  <c r="D14" s="1"/>
  <c r="F114"/>
  <c r="D114" s="1"/>
  <c r="F33"/>
  <c r="D33" s="1"/>
  <c r="F104"/>
  <c r="D104" s="1"/>
  <c r="O56"/>
  <c r="O55" s="1"/>
  <c r="F57"/>
  <c r="D57" s="1"/>
  <c r="F48"/>
  <c r="D48" s="1"/>
  <c r="F61"/>
  <c r="D61" s="1"/>
  <c r="F55" l="1"/>
  <c r="D55" s="1"/>
</calcChain>
</file>

<file path=xl/sharedStrings.xml><?xml version="1.0" encoding="utf-8"?>
<sst xmlns="http://schemas.openxmlformats.org/spreadsheetml/2006/main" count="444" uniqueCount="291">
  <si>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</si>
  <si>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</si>
  <si>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</si>
  <si>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</si>
  <si>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</si>
  <si>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</si>
  <si>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</si>
  <si>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</si>
  <si>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</si>
  <si>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</si>
  <si>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</si>
  <si>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</si>
  <si>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</si>
  <si>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</si>
  <si>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010</t>
  </si>
  <si>
    <t>Поступления по текущим операциям -всего</t>
  </si>
  <si>
    <t>020</t>
  </si>
  <si>
    <t>100</t>
  </si>
  <si>
    <t>030</t>
  </si>
  <si>
    <t>110</t>
  </si>
  <si>
    <t>040</t>
  </si>
  <si>
    <t>120</t>
  </si>
  <si>
    <t>050</t>
  </si>
  <si>
    <t>130</t>
  </si>
  <si>
    <t>060</t>
  </si>
  <si>
    <t>140</t>
  </si>
  <si>
    <t>070</t>
  </si>
  <si>
    <t>150</t>
  </si>
  <si>
    <t>071</t>
  </si>
  <si>
    <t>151</t>
  </si>
  <si>
    <t>072</t>
  </si>
  <si>
    <t>152</t>
  </si>
  <si>
    <t>073</t>
  </si>
  <si>
    <t>153</t>
  </si>
  <si>
    <t>080</t>
  </si>
  <si>
    <t>160</t>
  </si>
  <si>
    <t>171</t>
  </si>
  <si>
    <t>180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</si>
  <si>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</si>
  <si>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</si>
  <si>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</si>
  <si>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</si>
  <si>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</si>
  <si>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</si>
  <si>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</si>
  <si>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</si>
  <si>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</si>
  <si>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Поступления от финансовых операций - всего</t>
  </si>
  <si>
    <t>600</t>
  </si>
  <si>
    <t>161</t>
  </si>
  <si>
    <t>620</t>
  </si>
  <si>
    <t>162</t>
  </si>
  <si>
    <t>630</t>
  </si>
  <si>
    <t>163</t>
  </si>
  <si>
    <t>640</t>
  </si>
  <si>
    <t>164</t>
  </si>
  <si>
    <t>650</t>
  </si>
  <si>
    <t>700</t>
  </si>
  <si>
    <t>181</t>
  </si>
  <si>
    <t>710</t>
  </si>
  <si>
    <t>182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</si>
  <si>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</si>
  <si>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</si>
  <si>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</si>
  <si>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</si>
  <si>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</si>
  <si>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</si>
  <si>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</si>
  <si>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</si>
  <si>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</si>
  <si>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</si>
  <si>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</si>
  <si>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</si>
  <si>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233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</si>
  <si>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</si>
  <si>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</si>
  <si>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</si>
  <si>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</si>
  <si>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</si>
  <si>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</si>
  <si>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</si>
  <si>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</si>
  <si>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</si>
  <si>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</si>
  <si>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</si>
  <si>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</si>
  <si>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</si>
  <si>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</si>
  <si>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</si>
  <si>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</si>
  <si>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</si>
  <si>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</si>
  <si>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</si>
  <si>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за счет перечислений организациям, за исключением государственных и муниципальных организаций</t>
  </si>
  <si>
    <t>262</t>
  </si>
  <si>
    <t>270</t>
  </si>
  <si>
    <t>271</t>
  </si>
  <si>
    <t>272</t>
  </si>
  <si>
    <t>273</t>
  </si>
  <si>
    <t>253</t>
  </si>
  <si>
    <t>280</t>
  </si>
  <si>
    <t>281</t>
  </si>
  <si>
    <t>за счет пособий по социальной помощи населению</t>
  </si>
  <si>
    <t>282</t>
  </si>
  <si>
    <t xml:space="preserve">за счет пенсий, пособий, выплачиваемых организациями сектора государственного управления 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</si>
  <si>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</si>
  <si>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</si>
  <si>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</si>
  <si>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</si>
  <si>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</si>
  <si>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</si>
  <si>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300</t>
  </si>
  <si>
    <t>321</t>
  </si>
  <si>
    <t>322</t>
  </si>
  <si>
    <t>323</t>
  </si>
  <si>
    <t>330</t>
  </si>
  <si>
    <t>324</t>
  </si>
  <si>
    <t>340</t>
  </si>
  <si>
    <t>Выбытия по финансовым операциям - всего</t>
  </si>
  <si>
    <t>500</t>
  </si>
  <si>
    <t>341</t>
  </si>
  <si>
    <t>520</t>
  </si>
  <si>
    <t>342</t>
  </si>
  <si>
    <t>530</t>
  </si>
  <si>
    <t>343</t>
  </si>
  <si>
    <t>540</t>
  </si>
  <si>
    <t>344</t>
  </si>
  <si>
    <t>550</t>
  </si>
  <si>
    <t>350</t>
  </si>
  <si>
    <t>800</t>
  </si>
  <si>
    <t>351</t>
  </si>
  <si>
    <t>810</t>
  </si>
  <si>
    <t>352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</si>
  <si>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</si>
  <si>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</si>
  <si>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</si>
  <si>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</si>
  <si>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</si>
  <si>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</si>
  <si>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</si>
  <si>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</si>
  <si>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</si>
  <si>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111</t>
  </si>
  <si>
    <t>112</t>
  </si>
  <si>
    <t>173</t>
  </si>
  <si>
    <t>по доходам от собственности</t>
  </si>
  <si>
    <t>по суммам принудительного изъятия</t>
  </si>
  <si>
    <t xml:space="preserve">по безвозмездным поступлениям от бюджетов </t>
  </si>
  <si>
    <t>в том числе:
по налоговым доходам</t>
  </si>
  <si>
    <t>из них:
от других бюджетов бюджетной системы Российской Федерации</t>
  </si>
  <si>
    <t>от наднациональных организаций и правительств иностранных государств</t>
  </si>
  <si>
    <t>от международных финансовых организаций</t>
  </si>
  <si>
    <t>от взносов на социальные нужды</t>
  </si>
  <si>
    <t>от операций с активами</t>
  </si>
  <si>
    <t>из них:
от переоценки активов</t>
  </si>
  <si>
    <t>чрезвычайные доходы от операций с активами</t>
  </si>
  <si>
    <t>170</t>
  </si>
  <si>
    <t>по прочим доходам</t>
  </si>
  <si>
    <t>Поступления от инвестиционных операций - всего</t>
  </si>
  <si>
    <t>от реализации нефинансовых активов: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</si>
  <si>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</si>
  <si>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</si>
  <si>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</si>
  <si>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</si>
  <si>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>в том числе:
с финансовыми активами:</t>
  </si>
  <si>
    <t>из них:
от реализации ценных бумаг, кроме акций и иных форм участия в капитале</t>
  </si>
  <si>
    <t>от реализации акций и иных форм участия в капитале</t>
  </si>
  <si>
    <t>от возврата бюджетных ссуд кредитов</t>
  </si>
  <si>
    <t>с иными финансовыми активами</t>
  </si>
  <si>
    <t>от осуществления заимствований</t>
  </si>
  <si>
    <t>из них:
в виде внутреннего государственного (муниципального)  долга</t>
  </si>
  <si>
    <t>в виде внешнего государственного долга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</si>
  <si>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</si>
  <si>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</si>
  <si>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 xml:space="preserve">за счет прочих выплат </t>
  </si>
  <si>
    <t>за счет начислений на выплаты по оплате труда</t>
  </si>
  <si>
    <t xml:space="preserve">за счет приобретения работ, услуг </t>
  </si>
  <si>
    <t xml:space="preserve">из них:
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</si>
  <si>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</si>
  <si>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</si>
  <si>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</si>
  <si>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</si>
  <si>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услуг</t>
  </si>
  <si>
    <t>за счет обслуживания долговых обязательств</t>
  </si>
  <si>
    <t>из них:
внутреннего долга</t>
  </si>
  <si>
    <t>внешних долговых обязательств</t>
  </si>
  <si>
    <t>за счет безвозмездных  перечислений организациям</t>
  </si>
  <si>
    <t>из них:
за счет перечислений государственным и муниципальным организациям</t>
  </si>
  <si>
    <t xml:space="preserve">за счет безвозмездных  перечислений бюджетам </t>
  </si>
  <si>
    <t>из них:
за счет перечислений другим бюджетам бюджетной системы Российской Федерации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</si>
  <si>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</si>
  <si>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</si>
  <si>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</si>
  <si>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 xml:space="preserve">из них:
за счет пенсий, пособий и выплат по пенсионному, социальному и медицинскому страхованию </t>
  </si>
  <si>
    <t>291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</si>
  <si>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</si>
  <si>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</si>
  <si>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</si>
  <si>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</si>
  <si>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из них:
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</si>
  <si>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</si>
  <si>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бюджетных кредитов</t>
  </si>
  <si>
    <t>на погашение государственого (муниципального) долга</t>
  </si>
  <si>
    <t>из них:
на погашение внутреннего (муниципального) долга</t>
  </si>
  <si>
    <t>на погашение внешнего (муниципального) долга</t>
  </si>
  <si>
    <t>по доходам от оказания платных услуг (работ)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</si>
  <si>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</si>
  <si>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</si>
  <si>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</si>
  <si>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</si>
  <si>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</si>
  <si>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</si>
  <si>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</si>
  <si>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</si>
  <si>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</si>
  <si>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</si>
  <si>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</si>
  <si>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041</t>
  </si>
  <si>
    <t>042</t>
  </si>
  <si>
    <t>из них:
проценты полученные</t>
  </si>
  <si>
    <t>дивиденды</t>
  </si>
  <si>
    <t>052</t>
  </si>
  <si>
    <t xml:space="preserve">из них:
от компенсации затрат государства </t>
  </si>
  <si>
    <t>прочие безвозмездные поступления</t>
  </si>
  <si>
    <t>из них:
пожертвования</t>
  </si>
  <si>
    <t>123</t>
  </si>
  <si>
    <t>124</t>
  </si>
  <si>
    <t>Форма 0503323  с. 2</t>
  </si>
  <si>
    <t>Форма 0503323  с. 3</t>
  </si>
  <si>
    <t>Форма 0503323  с. 4</t>
  </si>
  <si>
    <t>из них:
за счет уплаты налогов и сборов</t>
  </si>
  <si>
    <t>301</t>
  </si>
  <si>
    <t>360</t>
  </si>
  <si>
    <t>361</t>
  </si>
  <si>
    <t>Иные выбытия - всего</t>
  </si>
  <si>
    <t xml:space="preserve">из них:
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</si>
  <si>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</si>
  <si>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</si>
  <si>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</si>
  <si>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перечисление денежных обеспечений</t>
  </si>
  <si>
    <t>421</t>
  </si>
  <si>
    <t>422</t>
  </si>
  <si>
    <t>431</t>
  </si>
  <si>
    <t>432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</si>
  <si>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</si>
  <si>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</si>
  <si>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</si>
  <si>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_x000D_обеспечениями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</si>
  <si>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</si>
  <si>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</si>
  <si>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</si>
  <si>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</si>
  <si>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</si>
  <si>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</si>
  <si>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</si>
  <si>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</si>
  <si>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</si>
  <si>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</si>
  <si>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450</t>
  </si>
  <si>
    <t>451</t>
  </si>
  <si>
    <t>452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</si>
  <si>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</si>
  <si>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</si>
  <si>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</si>
  <si>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</si>
  <si>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</si>
  <si>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</si>
  <si>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</si>
  <si>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</si>
  <si>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</si>
  <si>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</si>
  <si>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460</t>
  </si>
  <si>
    <t>461</t>
  </si>
  <si>
    <t>462</t>
  </si>
  <si>
    <t>463</t>
  </si>
  <si>
    <t>464</t>
  </si>
  <si>
    <t>501</t>
  </si>
  <si>
    <t>502</t>
  </si>
  <si>
    <t>503</t>
  </si>
  <si>
    <t>Бюджет Валдайского муниципального района</t>
  </si>
  <si>
    <t>01 января 2017 г.</t>
  </si>
  <si>
    <t>02290350</t>
  </si>
  <si>
    <t>комитет финансов Администрации Валдайского муниципального района</t>
  </si>
  <si>
    <t>17</t>
  </si>
  <si>
    <t>5302008661</t>
  </si>
  <si>
    <t>ГОД</t>
  </si>
  <si>
    <t>5</t>
  </si>
  <si>
    <t>01.01.2017</t>
  </si>
  <si>
    <t>3</t>
  </si>
  <si>
    <t>892</t>
  </si>
  <si>
    <t>49608000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</si>
</sst>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color indexed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23" borderId="8" applyNumberFormat="0" applyFont="0" applyAlignment="0" applyProtection="0"/>
    <xf numFmtId="0" fontId="25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7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0" fillId="0" borderId="0" xfId="0" applyFont="1" applyAlignme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26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Continuous"/>
    </xf>
    <xf numFmtId="0" fontId="24" fillId="0" borderId="1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wrapText="1" indent="3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 wrapText="1"/>
    </xf>
    <xf numFmtId="0" fontId="24" fillId="0" borderId="0" xfId="0" applyFont="1" applyProtection="1"/>
    <xf numFmtId="0" fontId="24" fillId="0" borderId="11" xfId="0" applyFont="1" applyBorder="1" applyAlignment="1" applyProtection="1">
      <alignment horizontal="center" vertical="center"/>
    </xf>
    <xf numFmtId="49" fontId="24" fillId="0" borderId="12" xfId="0" applyNumberFormat="1" applyFont="1" applyBorder="1" applyAlignment="1" applyProtection="1">
      <alignment horizontal="center"/>
    </xf>
    <xf numFmtId="49" fontId="24" fillId="0" borderId="13" xfId="0" applyNumberFormat="1" applyFont="1" applyBorder="1" applyAlignment="1" applyProtection="1">
      <alignment horizontal="center"/>
    </xf>
    <xf numFmtId="49" fontId="24" fillId="0" borderId="14" xfId="0" applyNumberFormat="1" applyFont="1" applyBorder="1" applyAlignment="1" applyProtection="1">
      <alignment horizontal="center"/>
    </xf>
    <xf numFmtId="49" fontId="24" fillId="0" borderId="10" xfId="0" applyNumberFormat="1" applyFont="1" applyBorder="1" applyAlignment="1" applyProtection="1">
      <alignment horizontal="center"/>
    </xf>
    <xf numFmtId="49" fontId="24" fillId="0" borderId="15" xfId="0" applyNumberFormat="1" applyFont="1" applyBorder="1" applyAlignment="1" applyProtection="1">
      <alignment horizontal="center"/>
    </xf>
    <xf numFmtId="49" fontId="24" fillId="0" borderId="16" xfId="0" applyNumberFormat="1" applyFont="1" applyBorder="1" applyAlignment="1" applyProtection="1">
      <alignment horizontal="center"/>
    </xf>
    <xf numFmtId="49" fontId="24" fillId="0" borderId="17" xfId="0" applyNumberFormat="1" applyFont="1" applyBorder="1" applyAlignment="1" applyProtection="1">
      <alignment horizontal="center"/>
    </xf>
    <xf numFmtId="49" fontId="24" fillId="0" borderId="18" xfId="0" applyNumberFormat="1" applyFont="1" applyBorder="1" applyAlignment="1" applyProtection="1">
      <alignment horizontal="center"/>
    </xf>
    <xf numFmtId="49" fontId="24" fillId="0" borderId="0" xfId="0" applyNumberFormat="1" applyFont="1" applyBorder="1" applyAlignment="1" applyProtection="1">
      <alignment horizontal="center"/>
    </xf>
    <xf numFmtId="49" fontId="24" fillId="0" borderId="19" xfId="0" applyNumberFormat="1" applyFont="1" applyBorder="1" applyAlignment="1" applyProtection="1">
      <alignment horizontal="center"/>
    </xf>
    <xf numFmtId="49" fontId="24" fillId="0" borderId="2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49" fontId="29" fillId="0" borderId="0" xfId="0" applyNumberFormat="1" applyFont="1" applyBorder="1" applyAlignment="1" applyProtection="1">
      <alignment horizontal="center"/>
    </xf>
    <xf numFmtId="49" fontId="24" fillId="24" borderId="14" xfId="0" applyNumberFormat="1" applyFont="1" applyFill="1" applyBorder="1" applyAlignment="1" applyProtection="1">
      <alignment horizontal="center" vertical="center"/>
    </xf>
    <xf numFmtId="49" fontId="24" fillId="24" borderId="10" xfId="0" applyNumberFormat="1" applyFont="1" applyFill="1" applyBorder="1" applyAlignment="1" applyProtection="1">
      <alignment horizontal="center" vertical="center"/>
    </xf>
    <xf numFmtId="49" fontId="24" fillId="25" borderId="21" xfId="0" applyNumberFormat="1" applyFont="1" applyFill="1" applyBorder="1" applyAlignment="1" applyProtection="1">
      <alignment horizontal="center" vertical="center"/>
    </xf>
    <xf numFmtId="49" fontId="24" fillId="25" borderId="22" xfId="0" applyNumberFormat="1" applyFont="1" applyFill="1" applyBorder="1" applyAlignment="1" applyProtection="1">
      <alignment horizontal="center" vertical="center"/>
    </xf>
    <xf numFmtId="49" fontId="24" fillId="24" borderId="12" xfId="0" applyNumberFormat="1" applyFont="1" applyFill="1" applyBorder="1" applyAlignment="1" applyProtection="1">
      <alignment horizontal="center"/>
    </xf>
    <xf numFmtId="49" fontId="24" fillId="24" borderId="13" xfId="0" applyNumberFormat="1" applyFont="1" applyFill="1" applyBorder="1" applyAlignment="1" applyProtection="1">
      <alignment horizontal="center"/>
    </xf>
    <xf numFmtId="49" fontId="24" fillId="24" borderId="14" xfId="0" applyNumberFormat="1" applyFont="1" applyFill="1" applyBorder="1" applyAlignment="1" applyProtection="1">
      <alignment horizontal="center"/>
    </xf>
    <xf numFmtId="49" fontId="24" fillId="24" borderId="10" xfId="0" applyNumberFormat="1" applyFont="1" applyFill="1" applyBorder="1" applyAlignment="1" applyProtection="1">
      <alignment horizontal="center"/>
    </xf>
    <xf numFmtId="49" fontId="24" fillId="25" borderId="23" xfId="0" applyNumberFormat="1" applyFont="1" applyFill="1" applyBorder="1" applyAlignment="1" applyProtection="1">
      <alignment horizontal="center"/>
    </xf>
    <xf numFmtId="49" fontId="24" fillId="25" borderId="24" xfId="0" applyNumberFormat="1" applyFont="1" applyFill="1" applyBorder="1" applyAlignment="1" applyProtection="1">
      <alignment horizontal="center"/>
    </xf>
    <xf numFmtId="49" fontId="24" fillId="24" borderId="23" xfId="0" applyNumberFormat="1" applyFont="1" applyFill="1" applyBorder="1" applyAlignment="1" applyProtection="1">
      <alignment horizontal="center"/>
    </xf>
    <xf numFmtId="49" fontId="24" fillId="24" borderId="25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3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49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49" fontId="0" fillId="0" borderId="0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0" fontId="24" fillId="0" borderId="0" xfId="0" applyFont="1" applyAlignment="1" applyProtection="1">
      <alignment horizontal="right"/>
    </xf>
    <xf numFmtId="49" fontId="24" fillId="0" borderId="0" xfId="0" applyNumberFormat="1" applyFont="1" applyProtection="1"/>
    <xf numFmtId="0" fontId="0" fillId="0" borderId="0" xfId="0" applyFont="1" applyAlignment="1" applyProtection="1">
      <alignment horizontal="centerContinuous"/>
    </xf>
    <xf numFmtId="0" fontId="24" fillId="0" borderId="18" xfId="0" applyFont="1" applyBorder="1" applyAlignment="1" applyProtection="1">
      <alignment horizontal="center" vertical="center"/>
    </xf>
    <xf numFmtId="0" fontId="31" fillId="25" borderId="26" xfId="0" applyFont="1" applyFill="1" applyBorder="1" applyAlignment="1" applyProtection="1">
      <alignment horizontal="center"/>
    </xf>
    <xf numFmtId="0" fontId="32" fillId="24" borderId="27" xfId="0" applyFont="1" applyFill="1" applyBorder="1" applyAlignment="1" applyProtection="1">
      <alignment horizontal="left"/>
    </xf>
    <xf numFmtId="0" fontId="32" fillId="24" borderId="28" xfId="0" applyFont="1" applyFill="1" applyBorder="1" applyAlignment="1" applyProtection="1">
      <alignment horizontal="left"/>
    </xf>
    <xf numFmtId="0" fontId="24" fillId="0" borderId="29" xfId="0" applyFont="1" applyFill="1" applyBorder="1" applyAlignment="1" applyProtection="1">
      <alignment horizontal="left" wrapText="1" indent="1"/>
    </xf>
    <xf numFmtId="0" fontId="24" fillId="0" borderId="30" xfId="0" applyFont="1" applyFill="1" applyBorder="1" applyAlignment="1" applyProtection="1">
      <alignment horizontal="left" wrapText="1" indent="1"/>
    </xf>
    <xf numFmtId="0" fontId="24" fillId="24" borderId="29" xfId="0" applyFont="1" applyFill="1" applyBorder="1" applyAlignment="1" applyProtection="1">
      <alignment horizontal="left" wrapText="1" indent="1"/>
    </xf>
    <xf numFmtId="0" fontId="33" fillId="0" borderId="29" xfId="0" applyFont="1" applyFill="1" applyBorder="1" applyAlignment="1" applyProtection="1">
      <alignment horizontal="left" wrapText="1" indent="2"/>
    </xf>
    <xf numFmtId="0" fontId="33" fillId="0" borderId="31" xfId="0" applyFont="1" applyFill="1" applyBorder="1" applyAlignment="1" applyProtection="1">
      <alignment horizontal="left" wrapText="1" indent="2"/>
    </xf>
    <xf numFmtId="0" fontId="24" fillId="0" borderId="31" xfId="0" applyFont="1" applyFill="1" applyBorder="1" applyAlignment="1" applyProtection="1">
      <alignment horizontal="left" wrapText="1" indent="1"/>
    </xf>
    <xf numFmtId="0" fontId="24" fillId="0" borderId="27" xfId="0" applyFont="1" applyFill="1" applyBorder="1" applyAlignment="1" applyProtection="1">
      <alignment horizontal="left" wrapText="1" indent="1"/>
    </xf>
    <xf numFmtId="0" fontId="24" fillId="24" borderId="28" xfId="0" applyFont="1" applyFill="1" applyBorder="1" applyAlignment="1" applyProtection="1">
      <alignment horizontal="left" indent="1"/>
    </xf>
    <xf numFmtId="0" fontId="33" fillId="0" borderId="30" xfId="0" applyFont="1" applyFill="1" applyBorder="1" applyAlignment="1" applyProtection="1">
      <alignment horizontal="left" wrapText="1" indent="2"/>
    </xf>
    <xf numFmtId="0" fontId="24" fillId="24" borderId="28" xfId="0" applyFont="1" applyFill="1" applyBorder="1" applyAlignment="1" applyProtection="1">
      <alignment horizontal="left" wrapText="1" indent="1"/>
    </xf>
    <xf numFmtId="0" fontId="24" fillId="24" borderId="30" xfId="0" applyFont="1" applyFill="1" applyBorder="1" applyAlignment="1" applyProtection="1">
      <alignment horizontal="left" wrapText="1" indent="1"/>
    </xf>
    <xf numFmtId="0" fontId="33" fillId="0" borderId="27" xfId="0" applyFont="1" applyFill="1" applyBorder="1" applyAlignment="1" applyProtection="1">
      <alignment horizontal="left" wrapText="1" indent="2"/>
    </xf>
    <xf numFmtId="49" fontId="24" fillId="0" borderId="32" xfId="0" applyNumberFormat="1" applyFont="1" applyBorder="1" applyAlignment="1" applyProtection="1">
      <alignment horizontal="center"/>
    </xf>
    <xf numFmtId="49" fontId="24" fillId="0" borderId="33" xfId="0" applyNumberFormat="1" applyFont="1" applyBorder="1" applyAlignment="1" applyProtection="1">
      <alignment horizontal="center"/>
    </xf>
    <xf numFmtId="0" fontId="31" fillId="25" borderId="34" xfId="0" applyFont="1" applyFill="1" applyBorder="1" applyAlignment="1" applyProtection="1">
      <alignment horizontal="center" wrapText="1"/>
    </xf>
    <xf numFmtId="0" fontId="32" fillId="24" borderId="27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left" wrapText="1" indent="2"/>
    </xf>
    <xf numFmtId="0" fontId="24" fillId="24" borderId="27" xfId="0" applyFont="1" applyFill="1" applyBorder="1" applyAlignment="1" applyProtection="1">
      <alignment horizontal="left" wrapText="1" indent="1"/>
    </xf>
    <xf numFmtId="0" fontId="33" fillId="0" borderId="28" xfId="0" applyFont="1" applyFill="1" applyBorder="1" applyAlignment="1" applyProtection="1">
      <alignment horizontal="left" wrapText="1" indent="2"/>
    </xf>
    <xf numFmtId="0" fontId="24" fillId="0" borderId="35" xfId="0" applyFont="1" applyBorder="1" applyAlignment="1" applyProtection="1">
      <alignment horizontal="center" vertical="center" wrapText="1"/>
    </xf>
    <xf numFmtId="49" fontId="24" fillId="0" borderId="35" xfId="0" applyNumberFormat="1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28" fillId="0" borderId="0" xfId="0" applyFont="1" applyBorder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0" fillId="0" borderId="0" xfId="0" applyFont="1" applyBorder="1" applyAlignment="1" applyProtection="1"/>
    <xf numFmtId="0" fontId="4" fillId="0" borderId="36" xfId="0" applyFont="1" applyBorder="1" applyAlignment="1" applyProtection="1">
      <alignment horizontal="center"/>
    </xf>
    <xf numFmtId="49" fontId="0" fillId="0" borderId="37" xfId="0" applyNumberFormat="1" applyFont="1" applyBorder="1" applyAlignment="1" applyProtection="1">
      <alignment horizontal="center"/>
    </xf>
    <xf numFmtId="14" fontId="0" fillId="0" borderId="38" xfId="0" applyNumberFormat="1" applyFont="1" applyBorder="1" applyAlignment="1" applyProtection="1">
      <alignment horizontal="center" vertical="center"/>
    </xf>
    <xf numFmtId="49" fontId="0" fillId="0" borderId="38" xfId="0" applyNumberFormat="1" applyFont="1" applyBorder="1" applyAlignment="1" applyProtection="1">
      <alignment horizontal="center" vertical="center"/>
    </xf>
    <xf numFmtId="49" fontId="24" fillId="0" borderId="38" xfId="0" applyNumberFormat="1" applyFont="1" applyBorder="1" applyAlignment="1" applyProtection="1">
      <alignment horizontal="center" vertical="center"/>
      <protection locked="0"/>
    </xf>
    <xf numFmtId="49" fontId="24" fillId="0" borderId="38" xfId="0" applyNumberFormat="1" applyFont="1" applyBorder="1" applyAlignment="1" applyProtection="1">
      <alignment horizontal="center" vertical="center"/>
    </xf>
    <xf numFmtId="49" fontId="24" fillId="0" borderId="39" xfId="0" applyNumberFormat="1" applyFont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 wrapText="1"/>
    </xf>
    <xf numFmtId="164" fontId="24" fillId="25" borderId="40" xfId="0" applyNumberFormat="1" applyFont="1" applyFill="1" applyBorder="1" applyAlignment="1" applyProtection="1">
      <alignment horizontal="right" wrapText="1"/>
    </xf>
    <xf numFmtId="164" fontId="24" fillId="24" borderId="13" xfId="0" applyNumberFormat="1" applyFont="1" applyFill="1" applyBorder="1" applyAlignment="1" applyProtection="1">
      <alignment horizontal="right" wrapText="1"/>
    </xf>
    <xf numFmtId="164" fontId="24" fillId="24" borderId="41" xfId="0" applyNumberFormat="1" applyFont="1" applyFill="1" applyBorder="1" applyAlignment="1" applyProtection="1">
      <alignment horizontal="right" wrapText="1"/>
    </xf>
    <xf numFmtId="164" fontId="24" fillId="0" borderId="13" xfId="0" applyNumberFormat="1" applyFont="1" applyBorder="1" applyAlignment="1" applyProtection="1">
      <alignment horizontal="right" wrapText="1"/>
      <protection locked="0"/>
    </xf>
    <xf numFmtId="164" fontId="24" fillId="0" borderId="42" xfId="0" applyNumberFormat="1" applyFont="1" applyBorder="1" applyAlignment="1" applyProtection="1">
      <alignment horizontal="right" wrapText="1"/>
      <protection locked="0"/>
    </xf>
    <xf numFmtId="164" fontId="24" fillId="0" borderId="41" xfId="0" applyNumberFormat="1" applyFont="1" applyBorder="1" applyAlignment="1" applyProtection="1">
      <alignment horizontal="right" wrapText="1"/>
      <protection locked="0"/>
    </xf>
    <xf numFmtId="164" fontId="24" fillId="0" borderId="16" xfId="0" applyNumberFormat="1" applyFont="1" applyBorder="1" applyAlignment="1" applyProtection="1">
      <alignment horizontal="right" wrapText="1"/>
      <protection locked="0"/>
    </xf>
    <xf numFmtId="164" fontId="24" fillId="24" borderId="10" xfId="0" applyNumberFormat="1" applyFont="1" applyFill="1" applyBorder="1" applyAlignment="1" applyProtection="1">
      <alignment horizontal="right" wrapText="1"/>
    </xf>
    <xf numFmtId="164" fontId="24" fillId="24" borderId="43" xfId="0" applyNumberFormat="1" applyFont="1" applyFill="1" applyBorder="1" applyAlignment="1" applyProtection="1">
      <alignment horizontal="right" wrapText="1"/>
    </xf>
    <xf numFmtId="164" fontId="24" fillId="0" borderId="13" xfId="0" applyNumberFormat="1" applyFont="1" applyFill="1" applyBorder="1" applyAlignment="1" applyProtection="1">
      <alignment horizontal="right" wrapText="1"/>
      <protection locked="0"/>
    </xf>
    <xf numFmtId="164" fontId="24" fillId="0" borderId="42" xfId="0" applyNumberFormat="1" applyFont="1" applyFill="1" applyBorder="1" applyAlignment="1" applyProtection="1">
      <alignment horizontal="right" wrapText="1"/>
      <protection locked="0"/>
    </xf>
    <xf numFmtId="164" fontId="24" fillId="0" borderId="41" xfId="0" applyNumberFormat="1" applyFont="1" applyFill="1" applyBorder="1" applyAlignment="1" applyProtection="1">
      <alignment horizontal="right" wrapText="1"/>
      <protection locked="0"/>
    </xf>
    <xf numFmtId="164" fontId="24" fillId="24" borderId="42" xfId="0" applyNumberFormat="1" applyFont="1" applyFill="1" applyBorder="1" applyAlignment="1" applyProtection="1">
      <alignment horizontal="right" wrapText="1"/>
    </xf>
    <xf numFmtId="164" fontId="24" fillId="0" borderId="20" xfId="0" applyNumberFormat="1" applyFont="1" applyBorder="1" applyAlignment="1" applyProtection="1">
      <alignment horizontal="right" wrapText="1"/>
      <protection locked="0"/>
    </xf>
    <xf numFmtId="164" fontId="24" fillId="24" borderId="20" xfId="0" applyNumberFormat="1" applyFont="1" applyFill="1" applyBorder="1" applyAlignment="1" applyProtection="1">
      <alignment horizontal="right" wrapText="1"/>
    </xf>
    <xf numFmtId="164" fontId="24" fillId="0" borderId="44" xfId="0" applyNumberFormat="1" applyFont="1" applyBorder="1" applyAlignment="1" applyProtection="1">
      <alignment horizontal="right" wrapText="1"/>
      <protection locked="0"/>
    </xf>
    <xf numFmtId="164" fontId="24" fillId="24" borderId="36" xfId="0" applyNumberFormat="1" applyFont="1" applyFill="1" applyBorder="1" applyAlignment="1" applyProtection="1">
      <alignment horizontal="right" wrapText="1"/>
    </xf>
    <xf numFmtId="164" fontId="24" fillId="0" borderId="36" xfId="0" applyNumberFormat="1" applyFont="1" applyBorder="1" applyAlignment="1" applyProtection="1">
      <alignment horizontal="right" wrapText="1"/>
      <protection locked="0"/>
    </xf>
    <xf numFmtId="164" fontId="24" fillId="0" borderId="33" xfId="0" applyNumberFormat="1" applyFont="1" applyBorder="1" applyAlignment="1" applyProtection="1">
      <alignment horizontal="right" wrapText="1"/>
      <protection locked="0"/>
    </xf>
    <xf numFmtId="164" fontId="24" fillId="0" borderId="45" xfId="0" applyNumberFormat="1" applyFont="1" applyBorder="1" applyAlignment="1" applyProtection="1">
      <alignment horizontal="right" wrapText="1"/>
      <protection locked="0"/>
    </xf>
    <xf numFmtId="164" fontId="24" fillId="24" borderId="11" xfId="0" applyNumberFormat="1" applyFont="1" applyFill="1" applyBorder="1" applyAlignment="1" applyProtection="1">
      <alignment horizontal="right" wrapText="1"/>
    </xf>
    <xf numFmtId="164" fontId="24" fillId="24" borderId="46" xfId="0" applyNumberFormat="1" applyFont="1" applyFill="1" applyBorder="1" applyAlignment="1" applyProtection="1">
      <alignment horizontal="right" wrapText="1"/>
    </xf>
    <xf numFmtId="164" fontId="24" fillId="0" borderId="10" xfId="0" applyNumberFormat="1" applyFont="1" applyBorder="1" applyAlignment="1" applyProtection="1">
      <alignment horizontal="right" wrapText="1"/>
      <protection locked="0"/>
    </xf>
    <xf numFmtId="164" fontId="24" fillId="24" borderId="33" xfId="0" applyNumberFormat="1" applyFont="1" applyFill="1" applyBorder="1" applyAlignment="1" applyProtection="1">
      <alignment horizontal="right" wrapText="1"/>
    </xf>
    <xf numFmtId="164" fontId="24" fillId="24" borderId="25" xfId="0" applyNumberFormat="1" applyFont="1" applyFill="1" applyBorder="1" applyAlignment="1" applyProtection="1">
      <alignment horizontal="right" wrapText="1"/>
    </xf>
    <xf numFmtId="164" fontId="24" fillId="24" borderId="40" xfId="0" applyNumberFormat="1" applyFont="1" applyFill="1" applyBorder="1" applyAlignment="1" applyProtection="1">
      <alignment horizontal="right" wrapText="1"/>
    </xf>
    <xf numFmtId="164" fontId="24" fillId="0" borderId="47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</xf>
    <xf numFmtId="0" fontId="24" fillId="0" borderId="0" xfId="0" applyFont="1" applyAlignment="1" applyProtection="1">
      <alignment horizontal="right" indent="1"/>
    </xf>
    <xf numFmtId="49" fontId="4" fillId="0" borderId="0" xfId="0" applyNumberFormat="1" applyFont="1" applyProtection="1"/>
    <xf numFmtId="164" fontId="24" fillId="25" borderId="48" xfId="0" applyNumberFormat="1" applyFont="1" applyFill="1" applyBorder="1" applyAlignment="1" applyProtection="1">
      <alignment horizontal="right" wrapText="1"/>
    </xf>
    <xf numFmtId="164" fontId="24" fillId="0" borderId="49" xfId="0" applyNumberFormat="1" applyFont="1" applyBorder="1" applyAlignment="1" applyProtection="1">
      <alignment horizontal="right" wrapText="1"/>
      <protection locked="0"/>
    </xf>
    <xf numFmtId="164" fontId="24" fillId="24" borderId="49" xfId="0" applyNumberFormat="1" applyFont="1" applyFill="1" applyBorder="1" applyAlignment="1" applyProtection="1">
      <alignment horizontal="right" wrapText="1"/>
    </xf>
    <xf numFmtId="164" fontId="24" fillId="24" borderId="50" xfId="0" applyNumberFormat="1" applyFont="1" applyFill="1" applyBorder="1" applyAlignment="1" applyProtection="1">
      <alignment horizontal="right" wrapText="1"/>
    </xf>
    <xf numFmtId="164" fontId="24" fillId="0" borderId="51" xfId="0" applyNumberFormat="1" applyFont="1" applyBorder="1" applyAlignment="1" applyProtection="1">
      <alignment horizontal="right" wrapText="1"/>
      <protection locked="0"/>
    </xf>
    <xf numFmtId="164" fontId="24" fillId="24" borderId="35" xfId="0" applyNumberFormat="1" applyFont="1" applyFill="1" applyBorder="1" applyAlignment="1" applyProtection="1">
      <alignment horizontal="right" wrapText="1"/>
    </xf>
    <xf numFmtId="164" fontId="24" fillId="24" borderId="48" xfId="0" applyNumberFormat="1" applyFont="1" applyFill="1" applyBorder="1" applyAlignment="1" applyProtection="1">
      <alignment horizontal="right" wrapText="1"/>
    </xf>
    <xf numFmtId="164" fontId="24" fillId="0" borderId="20" xfId="0" applyNumberFormat="1" applyFont="1" applyFill="1" applyBorder="1" applyAlignment="1" applyProtection="1">
      <alignment horizontal="right" wrapText="1"/>
      <protection locked="0"/>
    </xf>
    <xf numFmtId="164" fontId="24" fillId="24" borderId="47" xfId="0" applyNumberFormat="1" applyFont="1" applyFill="1" applyBorder="1" applyAlignment="1" applyProtection="1">
      <alignment horizontal="right" wrapText="1"/>
    </xf>
    <xf numFmtId="164" fontId="24" fillId="24" borderId="52" xfId="0" applyNumberFormat="1" applyFont="1" applyFill="1" applyBorder="1" applyAlignment="1" applyProtection="1">
      <alignment horizontal="right" wrapText="1"/>
    </xf>
    <xf numFmtId="0" fontId="33" fillId="0" borderId="53" xfId="0" applyFont="1" applyFill="1" applyBorder="1" applyAlignment="1" applyProtection="1">
      <alignment horizontal="left" wrapText="1" indent="2"/>
    </xf>
    <xf numFmtId="49" fontId="2" fillId="0" borderId="54" xfId="0" applyNumberFormat="1" applyFont="1" applyBorder="1" applyAlignment="1" applyProtection="1"/>
    <xf numFmtId="49" fontId="2" fillId="0" borderId="54" xfId="0" applyNumberFormat="1" applyFont="1" applyBorder="1" applyAlignment="1" applyProtection="1">
      <alignment horizontal="right"/>
    </xf>
    <xf numFmtId="49" fontId="24" fillId="24" borderId="24" xfId="0" applyNumberFormat="1" applyFont="1" applyFill="1" applyBorder="1" applyAlignment="1" applyProtection="1">
      <alignment horizontal="center"/>
    </xf>
    <xf numFmtId="164" fontId="24" fillId="24" borderId="24" xfId="0" applyNumberFormat="1" applyFont="1" applyFill="1" applyBorder="1" applyAlignment="1" applyProtection="1">
      <alignment horizontal="right" wrapText="1"/>
    </xf>
    <xf numFmtId="49" fontId="2" fillId="0" borderId="19" xfId="0" applyNumberFormat="1" applyFont="1" applyBorder="1" applyAlignment="1" applyProtection="1"/>
    <xf numFmtId="49" fontId="24" fillId="0" borderId="23" xfId="0" applyNumberFormat="1" applyFont="1" applyBorder="1" applyAlignment="1" applyProtection="1">
      <alignment horizontal="center"/>
    </xf>
    <xf numFmtId="49" fontId="24" fillId="0" borderId="24" xfId="0" applyNumberFormat="1" applyFont="1" applyBorder="1" applyAlignment="1" applyProtection="1">
      <alignment horizontal="center"/>
    </xf>
    <xf numFmtId="164" fontId="24" fillId="0" borderId="25" xfId="0" applyNumberFormat="1" applyFont="1" applyBorder="1" applyAlignment="1" applyProtection="1">
      <alignment horizontal="right" wrapText="1"/>
      <protection locked="0"/>
    </xf>
    <xf numFmtId="164" fontId="24" fillId="0" borderId="24" xfId="0" applyNumberFormat="1" applyFont="1" applyBorder="1" applyAlignment="1" applyProtection="1">
      <alignment horizontal="right" wrapText="1"/>
      <protection locked="0"/>
    </xf>
    <xf numFmtId="164" fontId="24" fillId="0" borderId="48" xfId="0" applyNumberFormat="1" applyFont="1" applyBorder="1" applyAlignment="1" applyProtection="1">
      <alignment horizontal="right" wrapText="1"/>
      <protection locked="0"/>
    </xf>
    <xf numFmtId="164" fontId="24" fillId="0" borderId="40" xfId="0" applyNumberFormat="1" applyFont="1" applyBorder="1" applyAlignment="1" applyProtection="1">
      <alignment horizontal="right" wrapText="1"/>
      <protection locked="0"/>
    </xf>
    <xf numFmtId="49" fontId="2" fillId="0" borderId="55" xfId="0" applyNumberFormat="1" applyFont="1" applyBorder="1" applyAlignment="1" applyProtection="1"/>
    <xf numFmtId="0" fontId="32" fillId="0" borderId="28" xfId="0" applyFont="1" applyFill="1" applyBorder="1" applyAlignment="1" applyProtection="1">
      <alignment horizontal="left"/>
    </xf>
    <xf numFmtId="0" fontId="24" fillId="0" borderId="53" xfId="0" applyFont="1" applyFill="1" applyBorder="1" applyAlignment="1" applyProtection="1">
      <alignment horizontal="left" wrapText="1" indent="1"/>
    </xf>
    <xf numFmtId="164" fontId="24" fillId="0" borderId="11" xfId="0" applyNumberFormat="1" applyFont="1" applyBorder="1" applyAlignment="1" applyProtection="1">
      <alignment horizontal="right" wrapText="1"/>
      <protection locked="0"/>
    </xf>
    <xf numFmtId="164" fontId="24" fillId="0" borderId="18" xfId="0" applyNumberFormat="1" applyFont="1" applyBorder="1" applyAlignment="1" applyProtection="1">
      <alignment horizontal="right" wrapText="1"/>
      <protection locked="0"/>
    </xf>
    <xf numFmtId="164" fontId="24" fillId="0" borderId="46" xfId="0" applyNumberFormat="1" applyFont="1" applyBorder="1" applyAlignment="1" applyProtection="1">
      <alignment horizontal="right" wrapText="1"/>
      <protection locked="0"/>
    </xf>
    <xf numFmtId="49" fontId="24" fillId="0" borderId="14" xfId="0" applyNumberFormat="1" applyFont="1" applyFill="1" applyBorder="1" applyAlignment="1" applyProtection="1">
      <alignment horizontal="center"/>
    </xf>
    <xf numFmtId="49" fontId="24" fillId="0" borderId="20" xfId="0" applyNumberFormat="1" applyFont="1" applyFill="1" applyBorder="1" applyAlignment="1" applyProtection="1">
      <alignment horizontal="center"/>
    </xf>
    <xf numFmtId="164" fontId="24" fillId="0" borderId="52" xfId="0" applyNumberFormat="1" applyFont="1" applyBorder="1" applyAlignment="1" applyProtection="1">
      <alignment horizontal="right" wrapText="1"/>
      <protection locked="0"/>
    </xf>
    <xf numFmtId="49" fontId="24" fillId="0" borderId="32" xfId="0" applyNumberFormat="1" applyFont="1" applyFill="1" applyBorder="1" applyAlignment="1" applyProtection="1">
      <alignment horizontal="center"/>
    </xf>
    <xf numFmtId="49" fontId="24" fillId="0" borderId="33" xfId="0" applyNumberFormat="1" applyFont="1" applyFill="1" applyBorder="1" applyAlignment="1" applyProtection="1">
      <alignment horizontal="center"/>
    </xf>
    <xf numFmtId="164" fontId="24" fillId="0" borderId="56" xfId="0" applyNumberFormat="1" applyFont="1" applyBorder="1" applyAlignment="1" applyProtection="1">
      <alignment horizontal="right" wrapText="1"/>
      <protection locked="0"/>
    </xf>
    <xf numFmtId="49" fontId="5" fillId="0" borderId="0" xfId="0" applyNumberFormat="1" applyFont="1" applyBorder="1" applyAlignment="1" applyProtection="1">
      <alignment horizontal="left"/>
    </xf>
    <xf numFmtId="0" fontId="32" fillId="24" borderId="27" xfId="0" applyFont="1" applyFill="1" applyBorder="1" applyAlignment="1" applyProtection="1">
      <alignment horizontal="left" wrapText="1"/>
    </xf>
    <xf numFmtId="49" fontId="24" fillId="24" borderId="20" xfId="0" applyNumberFormat="1" applyFont="1" applyFill="1" applyBorder="1" applyAlignment="1" applyProtection="1">
      <alignment horizontal="center"/>
    </xf>
    <xf numFmtId="164" fontId="24" fillId="24" borderId="44" xfId="0" applyNumberFormat="1" applyFont="1" applyFill="1" applyBorder="1" applyAlignment="1" applyProtection="1">
      <alignment horizontal="right" wrapText="1"/>
    </xf>
    <xf numFmtId="164" fontId="24" fillId="24" borderId="16" xfId="0" applyNumberFormat="1" applyFont="1" applyFill="1" applyBorder="1" applyAlignment="1" applyProtection="1">
      <alignment horizontal="right" wrapText="1"/>
    </xf>
    <xf numFmtId="164" fontId="24" fillId="0" borderId="57" xfId="0" applyNumberFormat="1" applyFont="1" applyBorder="1" applyAlignment="1" applyProtection="1">
      <alignment horizontal="right" wrapText="1"/>
      <protection locked="0"/>
    </xf>
    <xf numFmtId="0" fontId="24" fillId="0" borderId="51" xfId="0" applyFont="1" applyBorder="1" applyAlignment="1" applyProtection="1">
      <alignment horizontal="center" vertical="center"/>
    </xf>
    <xf numFmtId="49" fontId="5" fillId="0" borderId="55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30" fillId="0" borderId="0" xfId="0" applyFont="1" applyAlignment="1" applyProtection="1">
      <alignment horizontal="left"/>
    </xf>
    <xf numFmtId="49" fontId="2" fillId="0" borderId="5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24" fillId="0" borderId="19" xfId="0" applyFont="1" applyBorder="1" applyAlignment="1" applyProtection="1">
      <alignment horizontal="left"/>
    </xf>
    <xf numFmtId="0" fontId="24" fillId="0" borderId="58" xfId="0" applyFont="1" applyBorder="1" applyAlignment="1" applyProtection="1">
      <alignment horizontal="left"/>
      <protection locked="0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3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39"/>
  <sheetViews>
    <sheetView tabSelected="1" workbookViewId="0">
      <selection sqref="A1:J1"/>
    </sheetView>
  </sheetViews>
  <sheetFormatPr defaultRowHeight="15"/>
  <cols>
    <col min="1" max="1" width="45.140625" style="11" customWidth="1"/>
    <col min="2" max="2" width="4.7109375" style="11" customWidth="1"/>
    <col min="3" max="3" width="5.85546875" style="11" customWidth="1"/>
    <col min="4" max="8" width="16.7109375" style="3" customWidth="1"/>
    <col min="9" max="16" width="16.7109375" style="4" customWidth="1"/>
    <col min="17" max="17" width="15.85546875" style="2" hidden="1" customWidth="1"/>
    <col min="18" max="18" width="0" style="2" hidden="1" customWidth="1"/>
    <col min="19" max="16384" width="9.140625" style="2"/>
  </cols>
  <sheetData>
    <row r="1" spans="1:18" s="45" customFormat="1" ht="13.5" thickBo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84"/>
      <c r="L1" s="84"/>
      <c r="M1" s="84"/>
      <c r="N1" s="84"/>
      <c r="O1" s="84"/>
      <c r="P1" s="88" t="s">
        <v>1</v>
      </c>
      <c r="Q1" s="125" t="s">
        <v>289</v>
      </c>
      <c r="R1" s="125"/>
    </row>
    <row r="2" spans="1:18" s="49" customFormat="1" ht="12.75">
      <c r="A2" s="46"/>
      <c r="B2" s="47"/>
      <c r="C2" s="47"/>
      <c r="D2" s="47"/>
      <c r="E2" s="47"/>
      <c r="F2" s="47"/>
      <c r="G2" s="47"/>
      <c r="H2" s="47"/>
      <c r="I2" s="48"/>
      <c r="M2" s="123"/>
      <c r="N2" s="123"/>
      <c r="O2" s="123" t="s">
        <v>210</v>
      </c>
      <c r="P2" s="89" t="s">
        <v>2</v>
      </c>
      <c r="Q2" s="48" t="s">
        <v>286</v>
      </c>
      <c r="R2" s="48"/>
    </row>
    <row r="3" spans="1:18" s="49" customFormat="1" ht="12.75">
      <c r="A3" s="8"/>
      <c r="B3" s="8"/>
      <c r="C3" s="50" t="s">
        <v>136</v>
      </c>
      <c r="D3" s="173" t="s">
        <v>280</v>
      </c>
      <c r="E3" s="173"/>
      <c r="F3" s="87"/>
      <c r="G3" s="8"/>
      <c r="H3" s="8"/>
      <c r="I3" s="8"/>
      <c r="J3" s="8"/>
      <c r="K3" s="8"/>
      <c r="M3" s="123"/>
      <c r="N3" s="123"/>
      <c r="O3" s="123" t="s">
        <v>209</v>
      </c>
      <c r="P3" s="90">
        <v>42736</v>
      </c>
      <c r="Q3" s="48" t="s">
        <v>119</v>
      </c>
      <c r="R3" s="48"/>
    </row>
    <row r="4" spans="1:18" s="49" customFormat="1" ht="12.75">
      <c r="A4" s="47"/>
      <c r="B4" s="51"/>
      <c r="C4" s="51"/>
      <c r="D4" s="51"/>
      <c r="E4" s="51"/>
      <c r="F4" s="51"/>
      <c r="G4" s="51"/>
      <c r="H4" s="51"/>
      <c r="I4" s="52"/>
      <c r="J4" s="53"/>
      <c r="K4" s="53"/>
      <c r="M4" s="123"/>
      <c r="N4" s="123"/>
      <c r="O4" s="123"/>
      <c r="P4" s="91"/>
      <c r="Q4" s="48" t="s">
        <v>287</v>
      </c>
      <c r="R4" s="48"/>
    </row>
    <row r="5" spans="1:18" s="18" customFormat="1" ht="11.25">
      <c r="A5" s="10" t="s">
        <v>137</v>
      </c>
      <c r="B5" s="174" t="s">
        <v>282</v>
      </c>
      <c r="C5" s="174"/>
      <c r="D5" s="174"/>
      <c r="E5" s="174"/>
      <c r="F5" s="174"/>
      <c r="G5" s="174"/>
      <c r="H5" s="174"/>
      <c r="I5" s="174"/>
      <c r="J5" s="174"/>
      <c r="K5" s="10"/>
      <c r="M5" s="124"/>
      <c r="N5" s="124"/>
      <c r="O5" s="124" t="s">
        <v>208</v>
      </c>
      <c r="P5" s="92" t="s">
        <v>281</v>
      </c>
      <c r="Q5" s="55" t="s">
        <v>285</v>
      </c>
      <c r="R5" s="55"/>
    </row>
    <row r="6" spans="1:18" s="18" customFormat="1" ht="11.25">
      <c r="A6" s="10" t="s">
        <v>138</v>
      </c>
      <c r="B6" s="175" t="s">
        <v>279</v>
      </c>
      <c r="C6" s="175"/>
      <c r="D6" s="175"/>
      <c r="E6" s="175"/>
      <c r="F6" s="175"/>
      <c r="G6" s="175"/>
      <c r="H6" s="175"/>
      <c r="I6" s="175"/>
      <c r="J6" s="175"/>
      <c r="K6" s="10"/>
      <c r="M6" s="124"/>
      <c r="N6" s="124"/>
      <c r="O6" s="124" t="s">
        <v>207</v>
      </c>
      <c r="P6" s="92" t="s">
        <v>290</v>
      </c>
      <c r="Q6" s="55"/>
      <c r="R6" s="55"/>
    </row>
    <row r="7" spans="1:18" s="18" customFormat="1" ht="11.25">
      <c r="A7" s="9" t="s">
        <v>212</v>
      </c>
      <c r="B7" s="12"/>
      <c r="C7" s="12"/>
      <c r="D7" s="12"/>
      <c r="E7" s="12"/>
      <c r="F7" s="12"/>
      <c r="G7" s="12"/>
      <c r="H7" s="12"/>
      <c r="I7" s="55"/>
      <c r="J7" s="12"/>
      <c r="K7" s="12"/>
      <c r="M7" s="124"/>
      <c r="N7" s="124"/>
      <c r="O7" s="124"/>
      <c r="P7" s="93"/>
      <c r="Q7" s="55"/>
      <c r="R7" s="55"/>
    </row>
    <row r="8" spans="1:18" s="18" customFormat="1" ht="12" thickBot="1">
      <c r="A8" s="9" t="s">
        <v>3</v>
      </c>
      <c r="B8" s="12"/>
      <c r="C8" s="12"/>
      <c r="D8" s="12"/>
      <c r="E8" s="12"/>
      <c r="F8" s="12"/>
      <c r="G8" s="12"/>
      <c r="H8" s="12"/>
      <c r="I8" s="55"/>
      <c r="J8" s="54"/>
      <c r="K8" s="54"/>
      <c r="M8" s="124"/>
      <c r="N8" s="124"/>
      <c r="O8" s="124" t="s">
        <v>206</v>
      </c>
      <c r="P8" s="94">
        <v>383</v>
      </c>
      <c r="Q8" s="55" t="s">
        <v>288</v>
      </c>
      <c r="R8" s="55"/>
    </row>
    <row r="9" spans="1:18" s="49" customFormat="1" ht="12.75">
      <c r="A9" s="47"/>
      <c r="B9" s="169" t="s">
        <v>4</v>
      </c>
      <c r="C9" s="169"/>
      <c r="D9" s="169"/>
      <c r="E9" s="169"/>
      <c r="F9" s="56"/>
      <c r="G9" s="56"/>
      <c r="H9" s="56"/>
      <c r="I9" s="48"/>
      <c r="J9" s="50"/>
      <c r="K9" s="50"/>
      <c r="L9" s="50"/>
      <c r="M9" s="50"/>
      <c r="N9" s="50"/>
      <c r="O9" s="50"/>
      <c r="P9" s="51"/>
      <c r="Q9" s="48"/>
      <c r="R9" s="48"/>
    </row>
    <row r="10" spans="1:18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284</v>
      </c>
    </row>
    <row r="11" spans="1:18" s="18" customFormat="1" ht="135">
      <c r="A11" s="57" t="s">
        <v>12</v>
      </c>
      <c r="B11" s="82" t="s">
        <v>5</v>
      </c>
      <c r="C11" s="82" t="s">
        <v>6</v>
      </c>
      <c r="D11" s="80" t="s">
        <v>141</v>
      </c>
      <c r="E11" s="82" t="s">
        <v>139</v>
      </c>
      <c r="F11" s="80" t="s">
        <v>7</v>
      </c>
      <c r="G11" s="82" t="s">
        <v>140</v>
      </c>
      <c r="H11" s="81" t="s">
        <v>8</v>
      </c>
      <c r="I11" s="80" t="s">
        <v>211</v>
      </c>
      <c r="J11" s="80" t="s">
        <v>9</v>
      </c>
      <c r="K11" s="83" t="s">
        <v>213</v>
      </c>
      <c r="L11" s="83" t="s">
        <v>214</v>
      </c>
      <c r="M11" s="83" t="s">
        <v>10</v>
      </c>
      <c r="N11" s="83" t="s">
        <v>215</v>
      </c>
      <c r="O11" s="83" t="s">
        <v>216</v>
      </c>
      <c r="P11" s="81" t="s">
        <v>11</v>
      </c>
      <c r="Q11" s="55"/>
    </row>
    <row r="12" spans="1:18" s="18" customFormat="1" ht="12" thickBot="1">
      <c r="A12" s="13">
        <v>1</v>
      </c>
      <c r="B12" s="19">
        <v>2</v>
      </c>
      <c r="C12" s="19">
        <v>3</v>
      </c>
      <c r="D12" s="57">
        <v>4</v>
      </c>
      <c r="E12" s="57">
        <v>5</v>
      </c>
      <c r="F12" s="57">
        <v>6</v>
      </c>
      <c r="G12" s="57">
        <v>7</v>
      </c>
      <c r="H12" s="19">
        <v>8</v>
      </c>
      <c r="I12" s="19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166">
        <v>16</v>
      </c>
      <c r="Q12" s="55" t="s">
        <v>283</v>
      </c>
    </row>
    <row r="13" spans="1:18" s="18" customFormat="1" ht="19.5" customHeight="1">
      <c r="A13" s="58" t="s">
        <v>13</v>
      </c>
      <c r="B13" s="35" t="s">
        <v>14</v>
      </c>
      <c r="C13" s="36"/>
      <c r="D13" s="95">
        <f t="shared" ref="D13:D38" si="0">F13+P13-E13</f>
        <v>693990285.05999994</v>
      </c>
      <c r="E13" s="95">
        <f>E14+E33+E42</f>
        <v>0</v>
      </c>
      <c r="F13" s="95">
        <f t="shared" ref="F13:F38" si="1">H13+I13+J13+K13+L13+M13+N13+O13-G13</f>
        <v>693990285.05999994</v>
      </c>
      <c r="G13" s="95">
        <f t="shared" ref="G13:P13" si="2">G14+G33+G42</f>
        <v>18872902</v>
      </c>
      <c r="H13" s="95">
        <f t="shared" si="2"/>
        <v>0</v>
      </c>
      <c r="I13" s="95">
        <f t="shared" si="2"/>
        <v>0</v>
      </c>
      <c r="J13" s="95">
        <f t="shared" si="2"/>
        <v>0</v>
      </c>
      <c r="K13" s="95">
        <f t="shared" si="2"/>
        <v>0</v>
      </c>
      <c r="L13" s="95">
        <f t="shared" si="2"/>
        <v>0</v>
      </c>
      <c r="M13" s="126">
        <f t="shared" si="2"/>
        <v>547148280.13999999</v>
      </c>
      <c r="N13" s="126">
        <f t="shared" si="2"/>
        <v>118840388.06</v>
      </c>
      <c r="O13" s="126">
        <f t="shared" si="2"/>
        <v>46874518.859999999</v>
      </c>
      <c r="P13" s="96">
        <f t="shared" si="2"/>
        <v>0</v>
      </c>
    </row>
    <row r="14" spans="1:18" s="18" customFormat="1" ht="19.5" customHeight="1">
      <c r="A14" s="59" t="s">
        <v>15</v>
      </c>
      <c r="B14" s="33" t="s">
        <v>16</v>
      </c>
      <c r="C14" s="34" t="s">
        <v>17</v>
      </c>
      <c r="D14" s="97">
        <f t="shared" si="0"/>
        <v>669892874.77999997</v>
      </c>
      <c r="E14" s="97">
        <f>E15+E16+E19+E21+E22+E26+E27+E30</f>
        <v>0</v>
      </c>
      <c r="F14" s="97">
        <f t="shared" si="1"/>
        <v>669892874.77999997</v>
      </c>
      <c r="G14" s="97">
        <f t="shared" ref="G14:P14" si="3">G15+G16+G19+G21+G22+G26+G27+G30</f>
        <v>18872902</v>
      </c>
      <c r="H14" s="97">
        <f t="shared" si="3"/>
        <v>0</v>
      </c>
      <c r="I14" s="97">
        <f t="shared" si="3"/>
        <v>0</v>
      </c>
      <c r="J14" s="97">
        <f t="shared" si="3"/>
        <v>0</v>
      </c>
      <c r="K14" s="97">
        <f t="shared" si="3"/>
        <v>0</v>
      </c>
      <c r="L14" s="97">
        <f t="shared" si="3"/>
        <v>0</v>
      </c>
      <c r="M14" s="110">
        <f t="shared" si="3"/>
        <v>525141254.00999999</v>
      </c>
      <c r="N14" s="110">
        <f t="shared" si="3"/>
        <v>117007869.41</v>
      </c>
      <c r="O14" s="110">
        <f t="shared" si="3"/>
        <v>46616653.359999999</v>
      </c>
      <c r="P14" s="98">
        <f t="shared" si="3"/>
        <v>0</v>
      </c>
    </row>
    <row r="15" spans="1:18" s="18" customFormat="1" ht="22.5">
      <c r="A15" s="61" t="s">
        <v>148</v>
      </c>
      <c r="B15" s="20" t="s">
        <v>18</v>
      </c>
      <c r="C15" s="21" t="s">
        <v>19</v>
      </c>
      <c r="D15" s="97">
        <f t="shared" si="0"/>
        <v>220638872.12</v>
      </c>
      <c r="E15" s="99"/>
      <c r="F15" s="97">
        <f t="shared" si="1"/>
        <v>220638872.12</v>
      </c>
      <c r="G15" s="99"/>
      <c r="H15" s="99"/>
      <c r="I15" s="100"/>
      <c r="J15" s="99"/>
      <c r="K15" s="99"/>
      <c r="L15" s="99"/>
      <c r="M15" s="109">
        <v>154455172.71000001</v>
      </c>
      <c r="N15" s="109">
        <v>42402095.869999997</v>
      </c>
      <c r="O15" s="109">
        <v>23781603.539999999</v>
      </c>
      <c r="P15" s="101"/>
    </row>
    <row r="16" spans="1:18" s="18" customFormat="1" ht="11.25">
      <c r="A16" s="62" t="s">
        <v>145</v>
      </c>
      <c r="B16" s="22" t="s">
        <v>20</v>
      </c>
      <c r="C16" s="23" t="s">
        <v>21</v>
      </c>
      <c r="D16" s="97">
        <f t="shared" si="0"/>
        <v>23380821.300000001</v>
      </c>
      <c r="E16" s="99"/>
      <c r="F16" s="97">
        <f t="shared" si="1"/>
        <v>23380821.300000001</v>
      </c>
      <c r="G16" s="99"/>
      <c r="H16" s="99"/>
      <c r="I16" s="100"/>
      <c r="J16" s="99"/>
      <c r="K16" s="99"/>
      <c r="L16" s="99"/>
      <c r="M16" s="109">
        <v>17623784.91</v>
      </c>
      <c r="N16" s="109">
        <v>4737381.9400000004</v>
      </c>
      <c r="O16" s="109">
        <v>1019654.45</v>
      </c>
      <c r="P16" s="101"/>
    </row>
    <row r="17" spans="1:16" s="18" customFormat="1" ht="22.5">
      <c r="A17" s="69" t="s">
        <v>219</v>
      </c>
      <c r="B17" s="22" t="s">
        <v>217</v>
      </c>
      <c r="C17" s="23" t="s">
        <v>21</v>
      </c>
      <c r="D17" s="97">
        <f t="shared" si="0"/>
        <v>0</v>
      </c>
      <c r="E17" s="99"/>
      <c r="F17" s="97">
        <f t="shared" si="1"/>
        <v>0</v>
      </c>
      <c r="G17" s="99"/>
      <c r="H17" s="99"/>
      <c r="I17" s="100"/>
      <c r="J17" s="99"/>
      <c r="K17" s="99"/>
      <c r="L17" s="99"/>
      <c r="M17" s="109"/>
      <c r="N17" s="109"/>
      <c r="O17" s="109"/>
      <c r="P17" s="101"/>
    </row>
    <row r="18" spans="1:16" s="18" customFormat="1" ht="19.5" customHeight="1">
      <c r="A18" s="69" t="s">
        <v>220</v>
      </c>
      <c r="B18" s="22" t="s">
        <v>218</v>
      </c>
      <c r="C18" s="23" t="s">
        <v>21</v>
      </c>
      <c r="D18" s="97">
        <f t="shared" si="0"/>
        <v>0</v>
      </c>
      <c r="E18" s="99"/>
      <c r="F18" s="97">
        <f t="shared" si="1"/>
        <v>0</v>
      </c>
      <c r="G18" s="99"/>
      <c r="H18" s="99"/>
      <c r="I18" s="100"/>
      <c r="J18" s="99"/>
      <c r="K18" s="99"/>
      <c r="L18" s="99"/>
      <c r="M18" s="109"/>
      <c r="N18" s="109"/>
      <c r="O18" s="109"/>
      <c r="P18" s="101"/>
    </row>
    <row r="19" spans="1:16" s="18" customFormat="1" ht="11.25">
      <c r="A19" s="62" t="s">
        <v>205</v>
      </c>
      <c r="B19" s="22" t="s">
        <v>22</v>
      </c>
      <c r="C19" s="23" t="s">
        <v>23</v>
      </c>
      <c r="D19" s="97">
        <f t="shared" si="0"/>
        <v>117354.3</v>
      </c>
      <c r="E19" s="99"/>
      <c r="F19" s="97">
        <f t="shared" si="1"/>
        <v>117354.3</v>
      </c>
      <c r="G19" s="99"/>
      <c r="H19" s="99"/>
      <c r="I19" s="100"/>
      <c r="J19" s="99"/>
      <c r="K19" s="99"/>
      <c r="L19" s="99"/>
      <c r="M19" s="109"/>
      <c r="N19" s="109"/>
      <c r="O19" s="109">
        <v>117354.3</v>
      </c>
      <c r="P19" s="101"/>
    </row>
    <row r="20" spans="1:16" s="18" customFormat="1" ht="22.5">
      <c r="A20" s="69" t="s">
        <v>222</v>
      </c>
      <c r="B20" s="22" t="s">
        <v>221</v>
      </c>
      <c r="C20" s="23" t="s">
        <v>23</v>
      </c>
      <c r="D20" s="97">
        <f t="shared" si="0"/>
        <v>117354.3</v>
      </c>
      <c r="E20" s="109"/>
      <c r="F20" s="110">
        <f t="shared" si="1"/>
        <v>117354.3</v>
      </c>
      <c r="G20" s="109"/>
      <c r="H20" s="109"/>
      <c r="I20" s="109"/>
      <c r="J20" s="109"/>
      <c r="K20" s="109"/>
      <c r="L20" s="109"/>
      <c r="M20" s="109"/>
      <c r="N20" s="109"/>
      <c r="O20" s="109">
        <v>117354.3</v>
      </c>
      <c r="P20" s="101"/>
    </row>
    <row r="21" spans="1:16" s="18" customFormat="1" ht="11.25">
      <c r="A21" s="62" t="s">
        <v>146</v>
      </c>
      <c r="B21" s="22" t="s">
        <v>24</v>
      </c>
      <c r="C21" s="23" t="s">
        <v>25</v>
      </c>
      <c r="D21" s="97">
        <f t="shared" si="0"/>
        <v>2346177.35</v>
      </c>
      <c r="E21" s="102"/>
      <c r="F21" s="97">
        <f t="shared" si="1"/>
        <v>2346177.35</v>
      </c>
      <c r="G21" s="102"/>
      <c r="H21" s="102"/>
      <c r="I21" s="100"/>
      <c r="J21" s="99"/>
      <c r="K21" s="99"/>
      <c r="L21" s="99"/>
      <c r="M21" s="100">
        <v>2338977.35</v>
      </c>
      <c r="N21" s="100"/>
      <c r="O21" s="109">
        <v>7200</v>
      </c>
      <c r="P21" s="101"/>
    </row>
    <row r="22" spans="1:16" s="18" customFormat="1" ht="19.5" customHeight="1">
      <c r="A22" s="63" t="s">
        <v>147</v>
      </c>
      <c r="B22" s="37" t="s">
        <v>26</v>
      </c>
      <c r="C22" s="38" t="s">
        <v>27</v>
      </c>
      <c r="D22" s="97">
        <f t="shared" si="0"/>
        <v>422727454.61000001</v>
      </c>
      <c r="E22" s="103">
        <f>E23+E24+E25</f>
        <v>0</v>
      </c>
      <c r="F22" s="97">
        <f t="shared" si="1"/>
        <v>422727454.61000001</v>
      </c>
      <c r="G22" s="103">
        <f t="shared" ref="G22:P22" si="4">G23+G24+G25</f>
        <v>18872902</v>
      </c>
      <c r="H22" s="103">
        <f t="shared" si="4"/>
        <v>0</v>
      </c>
      <c r="I22" s="103">
        <f t="shared" si="4"/>
        <v>0</v>
      </c>
      <c r="J22" s="103">
        <f t="shared" si="4"/>
        <v>0</v>
      </c>
      <c r="K22" s="103">
        <f t="shared" si="4"/>
        <v>0</v>
      </c>
      <c r="L22" s="103">
        <f t="shared" si="4"/>
        <v>0</v>
      </c>
      <c r="M22" s="110">
        <f t="shared" si="4"/>
        <v>350326193.63999999</v>
      </c>
      <c r="N22" s="110">
        <f t="shared" si="4"/>
        <v>69583381.599999994</v>
      </c>
      <c r="O22" s="110">
        <f t="shared" si="4"/>
        <v>21690781.370000001</v>
      </c>
      <c r="P22" s="104">
        <f t="shared" si="4"/>
        <v>0</v>
      </c>
    </row>
    <row r="23" spans="1:16" s="18" customFormat="1" ht="33.75">
      <c r="A23" s="64" t="s">
        <v>149</v>
      </c>
      <c r="B23" s="20" t="s">
        <v>28</v>
      </c>
      <c r="C23" s="21" t="s">
        <v>29</v>
      </c>
      <c r="D23" s="97">
        <f t="shared" si="0"/>
        <v>422727454.61000001</v>
      </c>
      <c r="E23" s="99"/>
      <c r="F23" s="97">
        <f t="shared" si="1"/>
        <v>422727454.61000001</v>
      </c>
      <c r="G23" s="99">
        <v>18872902</v>
      </c>
      <c r="H23" s="99"/>
      <c r="I23" s="100"/>
      <c r="J23" s="99"/>
      <c r="K23" s="99"/>
      <c r="L23" s="99"/>
      <c r="M23" s="109">
        <v>350326193.63999999</v>
      </c>
      <c r="N23" s="109">
        <v>69583381.599999994</v>
      </c>
      <c r="O23" s="109">
        <v>21690781.370000001</v>
      </c>
      <c r="P23" s="101"/>
    </row>
    <row r="24" spans="1:16" s="18" customFormat="1" ht="22.5">
      <c r="A24" s="64" t="s">
        <v>150</v>
      </c>
      <c r="B24" s="20" t="s">
        <v>30</v>
      </c>
      <c r="C24" s="21" t="s">
        <v>31</v>
      </c>
      <c r="D24" s="97">
        <f t="shared" si="0"/>
        <v>0</v>
      </c>
      <c r="E24" s="105"/>
      <c r="F24" s="97">
        <f t="shared" si="1"/>
        <v>0</v>
      </c>
      <c r="G24" s="105"/>
      <c r="H24" s="105"/>
      <c r="I24" s="106"/>
      <c r="J24" s="105"/>
      <c r="K24" s="105"/>
      <c r="L24" s="105"/>
      <c r="M24" s="133"/>
      <c r="N24" s="133"/>
      <c r="O24" s="133"/>
      <c r="P24" s="107"/>
    </row>
    <row r="25" spans="1:16" s="18" customFormat="1" ht="19.5" customHeight="1">
      <c r="A25" s="65" t="s">
        <v>151</v>
      </c>
      <c r="B25" s="24" t="s">
        <v>32</v>
      </c>
      <c r="C25" s="25" t="s">
        <v>33</v>
      </c>
      <c r="D25" s="97">
        <f t="shared" si="0"/>
        <v>0</v>
      </c>
      <c r="E25" s="99"/>
      <c r="F25" s="97">
        <f t="shared" si="1"/>
        <v>0</v>
      </c>
      <c r="G25" s="99"/>
      <c r="H25" s="99"/>
      <c r="I25" s="100"/>
      <c r="J25" s="99"/>
      <c r="K25" s="99"/>
      <c r="L25" s="99"/>
      <c r="M25" s="109"/>
      <c r="N25" s="109"/>
      <c r="O25" s="109"/>
      <c r="P25" s="101"/>
    </row>
    <row r="26" spans="1:16" s="18" customFormat="1" ht="19.5" customHeight="1">
      <c r="A26" s="66" t="s">
        <v>152</v>
      </c>
      <c r="B26" s="22" t="s">
        <v>34</v>
      </c>
      <c r="C26" s="23" t="s">
        <v>35</v>
      </c>
      <c r="D26" s="97">
        <f t="shared" si="0"/>
        <v>0</v>
      </c>
      <c r="E26" s="99"/>
      <c r="F26" s="97">
        <f t="shared" si="1"/>
        <v>0</v>
      </c>
      <c r="G26" s="99"/>
      <c r="H26" s="99"/>
      <c r="I26" s="100"/>
      <c r="J26" s="99"/>
      <c r="K26" s="99"/>
      <c r="L26" s="99"/>
      <c r="M26" s="109"/>
      <c r="N26" s="109"/>
      <c r="O26" s="109"/>
      <c r="P26" s="101"/>
    </row>
    <row r="27" spans="1:16" s="18" customFormat="1" ht="19.5" customHeight="1">
      <c r="A27" s="78" t="s">
        <v>153</v>
      </c>
      <c r="B27" s="37" t="s">
        <v>19</v>
      </c>
      <c r="C27" s="38" t="s">
        <v>156</v>
      </c>
      <c r="D27" s="97">
        <f t="shared" si="0"/>
        <v>0</v>
      </c>
      <c r="E27" s="103">
        <f>SUM(E28:E29)</f>
        <v>0</v>
      </c>
      <c r="F27" s="97">
        <f t="shared" si="1"/>
        <v>0</v>
      </c>
      <c r="G27" s="103">
        <f t="shared" ref="G27:P27" si="5">SUM(G28:G29)</f>
        <v>0</v>
      </c>
      <c r="H27" s="103">
        <f t="shared" si="5"/>
        <v>0</v>
      </c>
      <c r="I27" s="103">
        <f t="shared" si="5"/>
        <v>0</v>
      </c>
      <c r="J27" s="103">
        <f t="shared" si="5"/>
        <v>0</v>
      </c>
      <c r="K27" s="103">
        <f t="shared" si="5"/>
        <v>0</v>
      </c>
      <c r="L27" s="103">
        <f t="shared" si="5"/>
        <v>0</v>
      </c>
      <c r="M27" s="110">
        <f t="shared" si="5"/>
        <v>0</v>
      </c>
      <c r="N27" s="110">
        <f t="shared" si="5"/>
        <v>0</v>
      </c>
      <c r="O27" s="110">
        <f t="shared" si="5"/>
        <v>0</v>
      </c>
      <c r="P27" s="104">
        <f t="shared" si="5"/>
        <v>0</v>
      </c>
    </row>
    <row r="28" spans="1:16" s="18" customFormat="1" ht="22.5">
      <c r="A28" s="64" t="s">
        <v>154</v>
      </c>
      <c r="B28" s="20" t="s">
        <v>142</v>
      </c>
      <c r="C28" s="21" t="s">
        <v>36</v>
      </c>
      <c r="D28" s="97">
        <f t="shared" si="0"/>
        <v>0</v>
      </c>
      <c r="E28" s="99"/>
      <c r="F28" s="97">
        <f t="shared" si="1"/>
        <v>0</v>
      </c>
      <c r="G28" s="99"/>
      <c r="H28" s="99"/>
      <c r="I28" s="100"/>
      <c r="J28" s="99"/>
      <c r="K28" s="99"/>
      <c r="L28" s="100"/>
      <c r="M28" s="109"/>
      <c r="N28" s="109"/>
      <c r="O28" s="109"/>
      <c r="P28" s="101"/>
    </row>
    <row r="29" spans="1:16" s="18" customFormat="1" ht="19.5" customHeight="1">
      <c r="A29" s="64" t="s">
        <v>155</v>
      </c>
      <c r="B29" s="20" t="s">
        <v>143</v>
      </c>
      <c r="C29" s="21" t="s">
        <v>144</v>
      </c>
      <c r="D29" s="97">
        <f t="shared" si="0"/>
        <v>0</v>
      </c>
      <c r="E29" s="99"/>
      <c r="F29" s="97">
        <f t="shared" si="1"/>
        <v>0</v>
      </c>
      <c r="G29" s="99"/>
      <c r="H29" s="99"/>
      <c r="I29" s="100"/>
      <c r="J29" s="99"/>
      <c r="K29" s="99"/>
      <c r="L29" s="100"/>
      <c r="M29" s="109"/>
      <c r="N29" s="109"/>
      <c r="O29" s="109"/>
      <c r="P29" s="101"/>
    </row>
    <row r="30" spans="1:16" s="18" customFormat="1" ht="11.25">
      <c r="A30" s="67" t="s">
        <v>157</v>
      </c>
      <c r="B30" s="22" t="s">
        <v>21</v>
      </c>
      <c r="C30" s="23" t="s">
        <v>37</v>
      </c>
      <c r="D30" s="97">
        <f t="shared" si="0"/>
        <v>682195.1</v>
      </c>
      <c r="E30" s="99"/>
      <c r="F30" s="97">
        <f t="shared" si="1"/>
        <v>682195.1</v>
      </c>
      <c r="G30" s="99"/>
      <c r="H30" s="99"/>
      <c r="I30" s="100"/>
      <c r="J30" s="99"/>
      <c r="K30" s="99"/>
      <c r="L30" s="100"/>
      <c r="M30" s="109">
        <v>397125.4</v>
      </c>
      <c r="N30" s="109">
        <v>285010</v>
      </c>
      <c r="O30" s="109">
        <v>59.7</v>
      </c>
      <c r="P30" s="101"/>
    </row>
    <row r="31" spans="1:16" s="18" customFormat="1" ht="22.5">
      <c r="A31" s="79" t="s">
        <v>224</v>
      </c>
      <c r="B31" s="20" t="s">
        <v>225</v>
      </c>
      <c r="C31" s="21" t="s">
        <v>37</v>
      </c>
      <c r="D31" s="97">
        <f t="shared" si="0"/>
        <v>-2874.6</v>
      </c>
      <c r="E31" s="99"/>
      <c r="F31" s="97">
        <f t="shared" si="1"/>
        <v>-2874.6</v>
      </c>
      <c r="G31" s="99"/>
      <c r="H31" s="99"/>
      <c r="I31" s="100"/>
      <c r="J31" s="99"/>
      <c r="K31" s="99"/>
      <c r="L31" s="100"/>
      <c r="M31" s="109">
        <v>-2874.6</v>
      </c>
      <c r="N31" s="109"/>
      <c r="O31" s="109"/>
      <c r="P31" s="101"/>
    </row>
    <row r="32" spans="1:16" s="18" customFormat="1" ht="11.25">
      <c r="A32" s="79" t="s">
        <v>223</v>
      </c>
      <c r="B32" s="20" t="s">
        <v>226</v>
      </c>
      <c r="C32" s="21" t="s">
        <v>37</v>
      </c>
      <c r="D32" s="97">
        <f t="shared" si="0"/>
        <v>285069.7</v>
      </c>
      <c r="E32" s="99"/>
      <c r="F32" s="97">
        <f t="shared" si="1"/>
        <v>285069.7</v>
      </c>
      <c r="G32" s="99"/>
      <c r="H32" s="99"/>
      <c r="I32" s="100"/>
      <c r="J32" s="99"/>
      <c r="K32" s="99"/>
      <c r="L32" s="100"/>
      <c r="M32" s="109"/>
      <c r="N32" s="109">
        <v>285010</v>
      </c>
      <c r="O32" s="109">
        <v>59.7</v>
      </c>
      <c r="P32" s="101"/>
    </row>
    <row r="33" spans="1:17" s="18" customFormat="1" ht="19.5" customHeight="1">
      <c r="A33" s="60" t="s">
        <v>158</v>
      </c>
      <c r="B33" s="37" t="s">
        <v>23</v>
      </c>
      <c r="C33" s="38"/>
      <c r="D33" s="97">
        <f t="shared" si="0"/>
        <v>8998610.2799999993</v>
      </c>
      <c r="E33" s="108">
        <f>E34</f>
        <v>0</v>
      </c>
      <c r="F33" s="97">
        <f t="shared" si="1"/>
        <v>8998610.2799999993</v>
      </c>
      <c r="G33" s="108">
        <f t="shared" ref="G33:P33" si="6">G34</f>
        <v>0</v>
      </c>
      <c r="H33" s="108">
        <f t="shared" si="6"/>
        <v>0</v>
      </c>
      <c r="I33" s="108">
        <f t="shared" si="6"/>
        <v>0</v>
      </c>
      <c r="J33" s="108">
        <f t="shared" si="6"/>
        <v>0</v>
      </c>
      <c r="K33" s="108">
        <f t="shared" si="6"/>
        <v>0</v>
      </c>
      <c r="L33" s="108">
        <f t="shared" si="6"/>
        <v>0</v>
      </c>
      <c r="M33" s="110">
        <f t="shared" si="6"/>
        <v>6908226.1299999999</v>
      </c>
      <c r="N33" s="110">
        <f t="shared" si="6"/>
        <v>1832518.65</v>
      </c>
      <c r="O33" s="110">
        <f t="shared" si="6"/>
        <v>257865.5</v>
      </c>
      <c r="P33" s="98">
        <f t="shared" si="6"/>
        <v>0</v>
      </c>
    </row>
    <row r="34" spans="1:17" s="18" customFormat="1" ht="19.5" customHeight="1">
      <c r="A34" s="68" t="s">
        <v>159</v>
      </c>
      <c r="B34" s="37" t="s">
        <v>25</v>
      </c>
      <c r="C34" s="38" t="s">
        <v>38</v>
      </c>
      <c r="D34" s="97">
        <f t="shared" si="0"/>
        <v>8998610.2799999993</v>
      </c>
      <c r="E34" s="108">
        <f>E35+E36+E37+E38</f>
        <v>0</v>
      </c>
      <c r="F34" s="97">
        <f t="shared" si="1"/>
        <v>8998610.2799999993</v>
      </c>
      <c r="G34" s="108">
        <f t="shared" ref="G34:P34" si="7">G35+G36+G37+G38</f>
        <v>0</v>
      </c>
      <c r="H34" s="108">
        <f t="shared" si="7"/>
        <v>0</v>
      </c>
      <c r="I34" s="108">
        <f t="shared" si="7"/>
        <v>0</v>
      </c>
      <c r="J34" s="108">
        <f t="shared" si="7"/>
        <v>0</v>
      </c>
      <c r="K34" s="108">
        <f t="shared" si="7"/>
        <v>0</v>
      </c>
      <c r="L34" s="108">
        <f t="shared" si="7"/>
        <v>0</v>
      </c>
      <c r="M34" s="110">
        <f t="shared" si="7"/>
        <v>6908226.1299999999</v>
      </c>
      <c r="N34" s="110">
        <f t="shared" si="7"/>
        <v>1832518.65</v>
      </c>
      <c r="O34" s="110">
        <f t="shared" si="7"/>
        <v>257865.5</v>
      </c>
      <c r="P34" s="98">
        <f t="shared" si="7"/>
        <v>0</v>
      </c>
    </row>
    <row r="35" spans="1:17" s="18" customFormat="1" ht="22.5">
      <c r="A35" s="64" t="s">
        <v>160</v>
      </c>
      <c r="B35" s="20" t="s">
        <v>39</v>
      </c>
      <c r="C35" s="21" t="s">
        <v>40</v>
      </c>
      <c r="D35" s="97">
        <f t="shared" si="0"/>
        <v>2827113.28</v>
      </c>
      <c r="E35" s="100"/>
      <c r="F35" s="97">
        <f t="shared" si="1"/>
        <v>2827113.28</v>
      </c>
      <c r="G35" s="100"/>
      <c r="H35" s="99"/>
      <c r="I35" s="100"/>
      <c r="J35" s="99"/>
      <c r="K35" s="99"/>
      <c r="L35" s="99"/>
      <c r="M35" s="109">
        <v>2606658.2799999998</v>
      </c>
      <c r="N35" s="109"/>
      <c r="O35" s="109">
        <v>220455</v>
      </c>
      <c r="P35" s="101"/>
    </row>
    <row r="36" spans="1:17" s="18" customFormat="1" ht="19.5" customHeight="1">
      <c r="A36" s="69" t="s">
        <v>161</v>
      </c>
      <c r="B36" s="22" t="s">
        <v>41</v>
      </c>
      <c r="C36" s="23" t="s">
        <v>42</v>
      </c>
      <c r="D36" s="97">
        <f t="shared" si="0"/>
        <v>0</v>
      </c>
      <c r="E36" s="109"/>
      <c r="F36" s="97">
        <f t="shared" si="1"/>
        <v>0</v>
      </c>
      <c r="G36" s="109"/>
      <c r="H36" s="99"/>
      <c r="I36" s="100"/>
      <c r="J36" s="99"/>
      <c r="K36" s="99"/>
      <c r="L36" s="99"/>
      <c r="M36" s="109"/>
      <c r="N36" s="109"/>
      <c r="O36" s="109"/>
      <c r="P36" s="101"/>
    </row>
    <row r="37" spans="1:17" s="18" customFormat="1" ht="11.25">
      <c r="A37" s="69" t="s">
        <v>162</v>
      </c>
      <c r="B37" s="22" t="s">
        <v>43</v>
      </c>
      <c r="C37" s="23" t="s">
        <v>44</v>
      </c>
      <c r="D37" s="97">
        <f t="shared" si="0"/>
        <v>6171497</v>
      </c>
      <c r="E37" s="109"/>
      <c r="F37" s="97">
        <f t="shared" si="1"/>
        <v>6171497</v>
      </c>
      <c r="G37" s="109"/>
      <c r="H37" s="99"/>
      <c r="I37" s="100"/>
      <c r="J37" s="99"/>
      <c r="K37" s="99"/>
      <c r="L37" s="99"/>
      <c r="M37" s="109">
        <v>4301567.8499999996</v>
      </c>
      <c r="N37" s="109">
        <v>1832518.65</v>
      </c>
      <c r="O37" s="109">
        <v>37410.5</v>
      </c>
      <c r="P37" s="101"/>
    </row>
    <row r="38" spans="1:17" s="18" customFormat="1" ht="19.5" customHeight="1" thickBot="1">
      <c r="A38" s="136" t="s">
        <v>163</v>
      </c>
      <c r="B38" s="26" t="s">
        <v>45</v>
      </c>
      <c r="C38" s="27" t="s">
        <v>46</v>
      </c>
      <c r="D38" s="97">
        <f t="shared" si="0"/>
        <v>0</v>
      </c>
      <c r="E38" s="113"/>
      <c r="F38" s="119">
        <f t="shared" si="1"/>
        <v>0</v>
      </c>
      <c r="G38" s="113"/>
      <c r="H38" s="114"/>
      <c r="I38" s="113"/>
      <c r="J38" s="114"/>
      <c r="K38" s="114"/>
      <c r="L38" s="113"/>
      <c r="M38" s="109"/>
      <c r="N38" s="109"/>
      <c r="O38" s="109"/>
      <c r="P38" s="101"/>
    </row>
    <row r="39" spans="1:17" s="1" customFormat="1" ht="18.75" customHeight="1">
      <c r="A39" s="14"/>
      <c r="B39" s="167"/>
      <c r="C39" s="167"/>
      <c r="D39" s="167"/>
      <c r="E39" s="168"/>
      <c r="F39" s="6"/>
      <c r="G39" s="6"/>
      <c r="H39" s="6"/>
      <c r="I39" s="6"/>
      <c r="J39" s="6"/>
      <c r="K39" s="6"/>
      <c r="L39" s="137"/>
      <c r="M39" s="137"/>
      <c r="N39" s="137"/>
      <c r="O39" s="137"/>
      <c r="P39" s="138" t="s">
        <v>227</v>
      </c>
    </row>
    <row r="40" spans="1:17" s="18" customFormat="1" ht="135">
      <c r="A40" s="57" t="s">
        <v>12</v>
      </c>
      <c r="B40" s="82" t="s">
        <v>5</v>
      </c>
      <c r="C40" s="82" t="s">
        <v>6</v>
      </c>
      <c r="D40" s="80" t="s">
        <v>141</v>
      </c>
      <c r="E40" s="82" t="s">
        <v>139</v>
      </c>
      <c r="F40" s="80" t="s">
        <v>7</v>
      </c>
      <c r="G40" s="82" t="s">
        <v>140</v>
      </c>
      <c r="H40" s="81" t="s">
        <v>8</v>
      </c>
      <c r="I40" s="80" t="s">
        <v>211</v>
      </c>
      <c r="J40" s="80" t="s">
        <v>9</v>
      </c>
      <c r="K40" s="83" t="s">
        <v>213</v>
      </c>
      <c r="L40" s="83" t="s">
        <v>214</v>
      </c>
      <c r="M40" s="83" t="s">
        <v>10</v>
      </c>
      <c r="N40" s="83" t="s">
        <v>215</v>
      </c>
      <c r="O40" s="83" t="s">
        <v>216</v>
      </c>
      <c r="P40" s="81" t="s">
        <v>11</v>
      </c>
      <c r="Q40" s="55"/>
    </row>
    <row r="41" spans="1:17" s="18" customFormat="1" ht="12" thickBot="1">
      <c r="A41" s="13">
        <v>1</v>
      </c>
      <c r="B41" s="19">
        <v>2</v>
      </c>
      <c r="C41" s="19">
        <v>3</v>
      </c>
      <c r="D41" s="57">
        <v>4</v>
      </c>
      <c r="E41" s="57">
        <v>5</v>
      </c>
      <c r="F41" s="57">
        <v>6</v>
      </c>
      <c r="G41" s="57">
        <v>7</v>
      </c>
      <c r="H41" s="19">
        <v>8</v>
      </c>
      <c r="I41" s="19">
        <v>9</v>
      </c>
      <c r="J41" s="57">
        <v>10</v>
      </c>
      <c r="K41" s="57">
        <v>11</v>
      </c>
      <c r="L41" s="57">
        <v>12</v>
      </c>
      <c r="M41" s="57">
        <v>13</v>
      </c>
      <c r="N41" s="57">
        <v>14</v>
      </c>
      <c r="O41" s="57">
        <v>15</v>
      </c>
      <c r="P41" s="166">
        <v>16</v>
      </c>
      <c r="Q41" s="55"/>
    </row>
    <row r="42" spans="1:17" s="18" customFormat="1" ht="19.5" customHeight="1">
      <c r="A42" s="59" t="s">
        <v>47</v>
      </c>
      <c r="B42" s="43" t="s">
        <v>27</v>
      </c>
      <c r="C42" s="139"/>
      <c r="D42" s="140">
        <f t="shared" ref="D42:D50" si="8">F42+P42-E42</f>
        <v>15098800</v>
      </c>
      <c r="E42" s="120">
        <f>E43+E48</f>
        <v>0</v>
      </c>
      <c r="F42" s="140">
        <f t="shared" ref="F42:F50" si="9">H42+I42+J42+K42+L42+M42+N42+O42-G42</f>
        <v>15098800</v>
      </c>
      <c r="G42" s="120">
        <f t="shared" ref="G42:P42" si="10">G43+G48</f>
        <v>0</v>
      </c>
      <c r="H42" s="120">
        <f t="shared" si="10"/>
        <v>0</v>
      </c>
      <c r="I42" s="120">
        <f t="shared" si="10"/>
        <v>0</v>
      </c>
      <c r="J42" s="120">
        <f t="shared" si="10"/>
        <v>0</v>
      </c>
      <c r="K42" s="120">
        <f t="shared" si="10"/>
        <v>0</v>
      </c>
      <c r="L42" s="120">
        <f t="shared" si="10"/>
        <v>0</v>
      </c>
      <c r="M42" s="120">
        <f t="shared" si="10"/>
        <v>15098800</v>
      </c>
      <c r="N42" s="120">
        <f t="shared" si="10"/>
        <v>0</v>
      </c>
      <c r="O42" s="120">
        <f t="shared" si="10"/>
        <v>0</v>
      </c>
      <c r="P42" s="104">
        <f t="shared" si="10"/>
        <v>0</v>
      </c>
    </row>
    <row r="43" spans="1:17" s="18" customFormat="1" ht="22.5">
      <c r="A43" s="70" t="s">
        <v>164</v>
      </c>
      <c r="B43" s="37" t="s">
        <v>35</v>
      </c>
      <c r="C43" s="38" t="s">
        <v>48</v>
      </c>
      <c r="D43" s="97">
        <f t="shared" si="8"/>
        <v>0</v>
      </c>
      <c r="E43" s="108">
        <f>E44+E45+E46+E47</f>
        <v>0</v>
      </c>
      <c r="F43" s="97">
        <f t="shared" si="9"/>
        <v>0</v>
      </c>
      <c r="G43" s="108">
        <f t="shared" ref="G43:P43" si="11">G44+G45+G46+G47</f>
        <v>0</v>
      </c>
      <c r="H43" s="108">
        <f t="shared" si="11"/>
        <v>0</v>
      </c>
      <c r="I43" s="108">
        <f t="shared" si="11"/>
        <v>0</v>
      </c>
      <c r="J43" s="108">
        <f t="shared" si="11"/>
        <v>0</v>
      </c>
      <c r="K43" s="108">
        <f t="shared" si="11"/>
        <v>0</v>
      </c>
      <c r="L43" s="108">
        <f t="shared" si="11"/>
        <v>0</v>
      </c>
      <c r="M43" s="110">
        <f t="shared" si="11"/>
        <v>0</v>
      </c>
      <c r="N43" s="110">
        <f t="shared" si="11"/>
        <v>0</v>
      </c>
      <c r="O43" s="110">
        <f t="shared" si="11"/>
        <v>0</v>
      </c>
      <c r="P43" s="98">
        <f t="shared" si="11"/>
        <v>0</v>
      </c>
    </row>
    <row r="44" spans="1:17" s="18" customFormat="1" ht="33.75">
      <c r="A44" s="64" t="s">
        <v>165</v>
      </c>
      <c r="B44" s="20" t="s">
        <v>49</v>
      </c>
      <c r="C44" s="21" t="s">
        <v>50</v>
      </c>
      <c r="D44" s="97">
        <f t="shared" si="8"/>
        <v>0</v>
      </c>
      <c r="E44" s="100"/>
      <c r="F44" s="97">
        <f t="shared" si="9"/>
        <v>0</v>
      </c>
      <c r="G44" s="100"/>
      <c r="H44" s="99"/>
      <c r="I44" s="100"/>
      <c r="J44" s="99"/>
      <c r="K44" s="99"/>
      <c r="L44" s="100"/>
      <c r="M44" s="109"/>
      <c r="N44" s="109"/>
      <c r="O44" s="109"/>
      <c r="P44" s="101"/>
    </row>
    <row r="45" spans="1:17" s="18" customFormat="1" ht="22.5">
      <c r="A45" s="69" t="s">
        <v>166</v>
      </c>
      <c r="B45" s="22" t="s">
        <v>51</v>
      </c>
      <c r="C45" s="23" t="s">
        <v>52</v>
      </c>
      <c r="D45" s="97">
        <f t="shared" si="8"/>
        <v>0</v>
      </c>
      <c r="E45" s="109"/>
      <c r="F45" s="97">
        <f t="shared" si="9"/>
        <v>0</v>
      </c>
      <c r="G45" s="109"/>
      <c r="H45" s="99"/>
      <c r="I45" s="100"/>
      <c r="J45" s="99"/>
      <c r="K45" s="99"/>
      <c r="L45" s="100"/>
      <c r="M45" s="109"/>
      <c r="N45" s="109"/>
      <c r="O45" s="109"/>
      <c r="P45" s="101"/>
    </row>
    <row r="46" spans="1:17" s="18" customFormat="1" ht="19.5" customHeight="1">
      <c r="A46" s="69" t="s">
        <v>167</v>
      </c>
      <c r="B46" s="22" t="s">
        <v>53</v>
      </c>
      <c r="C46" s="23" t="s">
        <v>54</v>
      </c>
      <c r="D46" s="97">
        <f t="shared" si="8"/>
        <v>0</v>
      </c>
      <c r="E46" s="109"/>
      <c r="F46" s="97">
        <f t="shared" si="9"/>
        <v>0</v>
      </c>
      <c r="G46" s="109"/>
      <c r="H46" s="99"/>
      <c r="I46" s="100"/>
      <c r="J46" s="99"/>
      <c r="K46" s="99"/>
      <c r="L46" s="100"/>
      <c r="M46" s="109"/>
      <c r="N46" s="109"/>
      <c r="O46" s="109"/>
      <c r="P46" s="101"/>
    </row>
    <row r="47" spans="1:17" s="18" customFormat="1" ht="19.5" customHeight="1">
      <c r="A47" s="69" t="s">
        <v>168</v>
      </c>
      <c r="B47" s="22" t="s">
        <v>55</v>
      </c>
      <c r="C47" s="23" t="s">
        <v>56</v>
      </c>
      <c r="D47" s="97">
        <f t="shared" si="8"/>
        <v>0</v>
      </c>
      <c r="E47" s="109"/>
      <c r="F47" s="97">
        <f t="shared" si="9"/>
        <v>0</v>
      </c>
      <c r="G47" s="109"/>
      <c r="H47" s="99"/>
      <c r="I47" s="100"/>
      <c r="J47" s="99"/>
      <c r="K47" s="99"/>
      <c r="L47" s="100"/>
      <c r="M47" s="109"/>
      <c r="N47" s="109"/>
      <c r="O47" s="109"/>
      <c r="P47" s="101"/>
    </row>
    <row r="48" spans="1:17" s="18" customFormat="1" ht="19.5" customHeight="1">
      <c r="A48" s="71" t="s">
        <v>169</v>
      </c>
      <c r="B48" s="39" t="s">
        <v>37</v>
      </c>
      <c r="C48" s="40" t="s">
        <v>57</v>
      </c>
      <c r="D48" s="97">
        <f t="shared" si="8"/>
        <v>15098800</v>
      </c>
      <c r="E48" s="108">
        <f>E49+E50</f>
        <v>0</v>
      </c>
      <c r="F48" s="97">
        <f t="shared" si="9"/>
        <v>15098800</v>
      </c>
      <c r="G48" s="108">
        <f t="shared" ref="G48:P48" si="12">G49+G50</f>
        <v>0</v>
      </c>
      <c r="H48" s="108">
        <f t="shared" si="12"/>
        <v>0</v>
      </c>
      <c r="I48" s="108">
        <f t="shared" si="12"/>
        <v>0</v>
      </c>
      <c r="J48" s="108">
        <f t="shared" si="12"/>
        <v>0</v>
      </c>
      <c r="K48" s="108">
        <f t="shared" si="12"/>
        <v>0</v>
      </c>
      <c r="L48" s="108">
        <f t="shared" si="12"/>
        <v>0</v>
      </c>
      <c r="M48" s="110">
        <f t="shared" si="12"/>
        <v>15098800</v>
      </c>
      <c r="N48" s="110">
        <f t="shared" si="12"/>
        <v>0</v>
      </c>
      <c r="O48" s="110">
        <f t="shared" si="12"/>
        <v>0</v>
      </c>
      <c r="P48" s="98">
        <f t="shared" si="12"/>
        <v>0</v>
      </c>
    </row>
    <row r="49" spans="1:16" s="18" customFormat="1" ht="33.75">
      <c r="A49" s="64" t="s">
        <v>170</v>
      </c>
      <c r="B49" s="20" t="s">
        <v>58</v>
      </c>
      <c r="C49" s="21" t="s">
        <v>59</v>
      </c>
      <c r="D49" s="97">
        <f t="shared" si="8"/>
        <v>15098800</v>
      </c>
      <c r="E49" s="111"/>
      <c r="F49" s="97">
        <f t="shared" si="9"/>
        <v>15098800</v>
      </c>
      <c r="G49" s="111"/>
      <c r="H49" s="99"/>
      <c r="I49" s="100"/>
      <c r="J49" s="99"/>
      <c r="K49" s="99"/>
      <c r="L49" s="100"/>
      <c r="M49" s="109">
        <v>15098800</v>
      </c>
      <c r="N49" s="109"/>
      <c r="O49" s="109"/>
      <c r="P49" s="101"/>
    </row>
    <row r="50" spans="1:16" s="18" customFormat="1" ht="19.5" customHeight="1" thickBot="1">
      <c r="A50" s="136" t="s">
        <v>171</v>
      </c>
      <c r="B50" s="73" t="s">
        <v>60</v>
      </c>
      <c r="C50" s="74" t="s">
        <v>61</v>
      </c>
      <c r="D50" s="112">
        <f t="shared" si="8"/>
        <v>0</v>
      </c>
      <c r="E50" s="113"/>
      <c r="F50" s="112">
        <f t="shared" si="9"/>
        <v>0</v>
      </c>
      <c r="G50" s="113"/>
      <c r="H50" s="114"/>
      <c r="I50" s="113"/>
      <c r="J50" s="114"/>
      <c r="K50" s="114"/>
      <c r="L50" s="113"/>
      <c r="M50" s="130"/>
      <c r="N50" s="130"/>
      <c r="O50" s="130"/>
      <c r="P50" s="115"/>
    </row>
    <row r="51" spans="1:16" s="1" customFormat="1" ht="18.75" customHeight="1">
      <c r="A51" s="14"/>
      <c r="B51" s="167" t="s">
        <v>63</v>
      </c>
      <c r="C51" s="167"/>
      <c r="D51" s="167"/>
      <c r="E51" s="167"/>
      <c r="F51" s="6"/>
      <c r="G51" s="6"/>
      <c r="H51" s="6"/>
      <c r="I51" s="6"/>
      <c r="J51" s="6"/>
      <c r="K51" s="6"/>
      <c r="L51" s="170"/>
      <c r="M51" s="170"/>
      <c r="N51" s="170"/>
      <c r="O51" s="170"/>
      <c r="P51" s="170"/>
    </row>
    <row r="52" spans="1:16" s="1" customFormat="1" ht="6" customHeight="1">
      <c r="A52" s="14"/>
      <c r="B52" s="160"/>
      <c r="C52" s="160"/>
      <c r="D52" s="160"/>
      <c r="E52" s="16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s="18" customFormat="1" ht="135">
      <c r="A53" s="57" t="s">
        <v>12</v>
      </c>
      <c r="B53" s="82" t="s">
        <v>5</v>
      </c>
      <c r="C53" s="82" t="s">
        <v>6</v>
      </c>
      <c r="D53" s="80" t="s">
        <v>141</v>
      </c>
      <c r="E53" s="82" t="s">
        <v>139</v>
      </c>
      <c r="F53" s="80" t="s">
        <v>7</v>
      </c>
      <c r="G53" s="82" t="s">
        <v>140</v>
      </c>
      <c r="H53" s="81" t="s">
        <v>8</v>
      </c>
      <c r="I53" s="80" t="s">
        <v>211</v>
      </c>
      <c r="J53" s="80" t="s">
        <v>9</v>
      </c>
      <c r="K53" s="83" t="s">
        <v>213</v>
      </c>
      <c r="L53" s="83" t="s">
        <v>214</v>
      </c>
      <c r="M53" s="83" t="s">
        <v>10</v>
      </c>
      <c r="N53" s="83" t="s">
        <v>215</v>
      </c>
      <c r="O53" s="83" t="s">
        <v>216</v>
      </c>
      <c r="P53" s="81" t="s">
        <v>11</v>
      </c>
    </row>
    <row r="54" spans="1:16" s="18" customFormat="1" ht="12" thickBot="1">
      <c r="A54" s="13">
        <v>1</v>
      </c>
      <c r="B54" s="19">
        <v>2</v>
      </c>
      <c r="C54" s="19">
        <v>3</v>
      </c>
      <c r="D54" s="57">
        <v>4</v>
      </c>
      <c r="E54" s="57">
        <v>5</v>
      </c>
      <c r="F54" s="57">
        <v>6</v>
      </c>
      <c r="G54" s="57">
        <v>7</v>
      </c>
      <c r="H54" s="19">
        <v>8</v>
      </c>
      <c r="I54" s="19">
        <v>9</v>
      </c>
      <c r="J54" s="57">
        <v>10</v>
      </c>
      <c r="K54" s="57">
        <v>11</v>
      </c>
      <c r="L54" s="57">
        <v>12</v>
      </c>
      <c r="M54" s="57">
        <v>13</v>
      </c>
      <c r="N54" s="57">
        <v>14</v>
      </c>
      <c r="O54" s="57">
        <v>15</v>
      </c>
      <c r="P54" s="166">
        <v>16</v>
      </c>
    </row>
    <row r="55" spans="1:16" s="18" customFormat="1" ht="19.5" customHeight="1">
      <c r="A55" s="75" t="s">
        <v>64</v>
      </c>
      <c r="B55" s="41" t="s">
        <v>65</v>
      </c>
      <c r="C55" s="42"/>
      <c r="D55" s="95">
        <f t="shared" ref="D55:D65" si="13">F55+P55-E55</f>
        <v>692759485.30999994</v>
      </c>
      <c r="E55" s="95">
        <f>E56+E89+E98+E107</f>
        <v>0</v>
      </c>
      <c r="F55" s="95">
        <f t="shared" ref="F55:F65" si="14">H55+I55+J55+K55+L55+M55+N55+O55-G55</f>
        <v>692759485.30999994</v>
      </c>
      <c r="G55" s="95">
        <f t="shared" ref="G55:P55" si="15">G56+G89+G98+G107</f>
        <v>18872902</v>
      </c>
      <c r="H55" s="95">
        <f t="shared" si="15"/>
        <v>0</v>
      </c>
      <c r="I55" s="95">
        <f t="shared" si="15"/>
        <v>0</v>
      </c>
      <c r="J55" s="95">
        <f t="shared" si="15"/>
        <v>0</v>
      </c>
      <c r="K55" s="95">
        <f t="shared" si="15"/>
        <v>0</v>
      </c>
      <c r="L55" s="95">
        <f t="shared" si="15"/>
        <v>0</v>
      </c>
      <c r="M55" s="126">
        <f t="shared" si="15"/>
        <v>546593102.02999997</v>
      </c>
      <c r="N55" s="126">
        <f t="shared" si="15"/>
        <v>116241375.03</v>
      </c>
      <c r="O55" s="126">
        <f t="shared" si="15"/>
        <v>48797910.25</v>
      </c>
      <c r="P55" s="96">
        <f t="shared" si="15"/>
        <v>0</v>
      </c>
    </row>
    <row r="56" spans="1:16" s="18" customFormat="1" ht="19.5" customHeight="1">
      <c r="A56" s="76" t="s">
        <v>66</v>
      </c>
      <c r="B56" s="39" t="s">
        <v>67</v>
      </c>
      <c r="C56" s="40" t="s">
        <v>62</v>
      </c>
      <c r="D56" s="116">
        <f t="shared" si="13"/>
        <v>607744272.23000002</v>
      </c>
      <c r="E56" s="116">
        <f>E57+E61+E71+E74+E77+E81+E85+E87</f>
        <v>0</v>
      </c>
      <c r="F56" s="97">
        <f t="shared" si="14"/>
        <v>607744272.23000002</v>
      </c>
      <c r="G56" s="116">
        <f t="shared" ref="G56:P56" si="16">G57+G61+G71+G74+G77+G81+G85+G87</f>
        <v>18872902</v>
      </c>
      <c r="H56" s="116">
        <f t="shared" si="16"/>
        <v>0</v>
      </c>
      <c r="I56" s="116">
        <f t="shared" si="16"/>
        <v>0</v>
      </c>
      <c r="J56" s="116">
        <f t="shared" si="16"/>
        <v>0</v>
      </c>
      <c r="K56" s="116">
        <f t="shared" si="16"/>
        <v>0</v>
      </c>
      <c r="L56" s="116">
        <f t="shared" si="16"/>
        <v>0</v>
      </c>
      <c r="M56" s="131">
        <f t="shared" si="16"/>
        <v>528199592.55000001</v>
      </c>
      <c r="N56" s="131">
        <f t="shared" si="16"/>
        <v>51788395.759999998</v>
      </c>
      <c r="O56" s="131">
        <f t="shared" si="16"/>
        <v>46629185.920000002</v>
      </c>
      <c r="P56" s="117">
        <f t="shared" si="16"/>
        <v>0</v>
      </c>
    </row>
    <row r="57" spans="1:16" s="18" customFormat="1" ht="33.75">
      <c r="A57" s="63" t="s">
        <v>172</v>
      </c>
      <c r="B57" s="37" t="s">
        <v>68</v>
      </c>
      <c r="C57" s="38" t="s">
        <v>65</v>
      </c>
      <c r="D57" s="116">
        <f t="shared" si="13"/>
        <v>65017371.25</v>
      </c>
      <c r="E57" s="110">
        <f>E58+E59+E60</f>
        <v>0</v>
      </c>
      <c r="F57" s="97">
        <f t="shared" si="14"/>
        <v>65017371.25</v>
      </c>
      <c r="G57" s="110">
        <f t="shared" ref="G57:P57" si="17">G58+G59+G60</f>
        <v>0</v>
      </c>
      <c r="H57" s="110">
        <f t="shared" si="17"/>
        <v>0</v>
      </c>
      <c r="I57" s="110">
        <f t="shared" si="17"/>
        <v>0</v>
      </c>
      <c r="J57" s="110">
        <f t="shared" si="17"/>
        <v>0</v>
      </c>
      <c r="K57" s="110">
        <f t="shared" si="17"/>
        <v>0</v>
      </c>
      <c r="L57" s="110">
        <f t="shared" si="17"/>
        <v>0</v>
      </c>
      <c r="M57" s="129">
        <f t="shared" si="17"/>
        <v>44096864.509999998</v>
      </c>
      <c r="N57" s="129">
        <f t="shared" si="17"/>
        <v>0</v>
      </c>
      <c r="O57" s="129">
        <f t="shared" si="17"/>
        <v>20920506.739999998</v>
      </c>
      <c r="P57" s="104">
        <f t="shared" si="17"/>
        <v>0</v>
      </c>
    </row>
    <row r="58" spans="1:16" s="18" customFormat="1" ht="22.5">
      <c r="A58" s="64" t="s">
        <v>173</v>
      </c>
      <c r="B58" s="20" t="s">
        <v>69</v>
      </c>
      <c r="C58" s="21" t="s">
        <v>70</v>
      </c>
      <c r="D58" s="116">
        <f t="shared" si="13"/>
        <v>47915210.649999999</v>
      </c>
      <c r="E58" s="100"/>
      <c r="F58" s="97">
        <f t="shared" si="14"/>
        <v>47915210.649999999</v>
      </c>
      <c r="G58" s="100"/>
      <c r="H58" s="99"/>
      <c r="I58" s="100"/>
      <c r="J58" s="99"/>
      <c r="K58" s="99"/>
      <c r="L58" s="100"/>
      <c r="M58" s="127">
        <v>32851093.789999999</v>
      </c>
      <c r="N58" s="127"/>
      <c r="O58" s="127">
        <v>15064116.859999999</v>
      </c>
      <c r="P58" s="101"/>
    </row>
    <row r="59" spans="1:16" s="18" customFormat="1" ht="11.25">
      <c r="A59" s="72" t="s">
        <v>174</v>
      </c>
      <c r="B59" s="24" t="s">
        <v>71</v>
      </c>
      <c r="C59" s="25" t="s">
        <v>72</v>
      </c>
      <c r="D59" s="116">
        <f t="shared" si="13"/>
        <v>3927802.16</v>
      </c>
      <c r="E59" s="109"/>
      <c r="F59" s="97">
        <f t="shared" si="14"/>
        <v>3927802.16</v>
      </c>
      <c r="G59" s="109"/>
      <c r="H59" s="99"/>
      <c r="I59" s="100"/>
      <c r="J59" s="99"/>
      <c r="K59" s="99"/>
      <c r="L59" s="100"/>
      <c r="M59" s="127">
        <v>2435076</v>
      </c>
      <c r="N59" s="127"/>
      <c r="O59" s="127">
        <v>1492726.16</v>
      </c>
      <c r="P59" s="101"/>
    </row>
    <row r="60" spans="1:16" s="18" customFormat="1" ht="11.25">
      <c r="A60" s="64" t="s">
        <v>175</v>
      </c>
      <c r="B60" s="22" t="s">
        <v>73</v>
      </c>
      <c r="C60" s="23" t="s">
        <v>74</v>
      </c>
      <c r="D60" s="116">
        <f t="shared" si="13"/>
        <v>13174358.439999999</v>
      </c>
      <c r="E60" s="100"/>
      <c r="F60" s="97">
        <f t="shared" si="14"/>
        <v>13174358.439999999</v>
      </c>
      <c r="G60" s="100"/>
      <c r="H60" s="99"/>
      <c r="I60" s="100"/>
      <c r="J60" s="99"/>
      <c r="K60" s="99"/>
      <c r="L60" s="100"/>
      <c r="M60" s="127">
        <v>8810694.7200000007</v>
      </c>
      <c r="N60" s="127"/>
      <c r="O60" s="127">
        <v>4363663.72</v>
      </c>
      <c r="P60" s="101"/>
    </row>
    <row r="61" spans="1:16" s="18" customFormat="1" ht="19.5" customHeight="1">
      <c r="A61" s="71" t="s">
        <v>176</v>
      </c>
      <c r="B61" s="39" t="s">
        <v>75</v>
      </c>
      <c r="C61" s="40" t="s">
        <v>67</v>
      </c>
      <c r="D61" s="116">
        <f t="shared" si="13"/>
        <v>93184014.670000002</v>
      </c>
      <c r="E61" s="110">
        <f>E62+E63+E64+E65+E69+E70</f>
        <v>0</v>
      </c>
      <c r="F61" s="97">
        <f t="shared" si="14"/>
        <v>93184014.670000002</v>
      </c>
      <c r="G61" s="110">
        <f t="shared" ref="G61:P61" si="18">G62+G63+G64+G65+G69+G70</f>
        <v>0</v>
      </c>
      <c r="H61" s="110">
        <f t="shared" si="18"/>
        <v>0</v>
      </c>
      <c r="I61" s="110">
        <f t="shared" si="18"/>
        <v>0</v>
      </c>
      <c r="J61" s="110">
        <f t="shared" si="18"/>
        <v>0</v>
      </c>
      <c r="K61" s="110">
        <f t="shared" si="18"/>
        <v>0</v>
      </c>
      <c r="L61" s="110">
        <f t="shared" si="18"/>
        <v>0</v>
      </c>
      <c r="M61" s="129">
        <f t="shared" si="18"/>
        <v>23599756.690000001</v>
      </c>
      <c r="N61" s="129">
        <f t="shared" si="18"/>
        <v>50131586.880000003</v>
      </c>
      <c r="O61" s="129">
        <f t="shared" si="18"/>
        <v>19452671.100000001</v>
      </c>
      <c r="P61" s="104">
        <f t="shared" si="18"/>
        <v>0</v>
      </c>
    </row>
    <row r="62" spans="1:16" s="18" customFormat="1" ht="22.5">
      <c r="A62" s="64" t="s">
        <v>177</v>
      </c>
      <c r="B62" s="20" t="s">
        <v>76</v>
      </c>
      <c r="C62" s="21" t="s">
        <v>77</v>
      </c>
      <c r="D62" s="116">
        <f t="shared" si="13"/>
        <v>2014285.15</v>
      </c>
      <c r="E62" s="100"/>
      <c r="F62" s="97">
        <f t="shared" si="14"/>
        <v>2014285.15</v>
      </c>
      <c r="G62" s="100"/>
      <c r="H62" s="99"/>
      <c r="I62" s="100"/>
      <c r="J62" s="99"/>
      <c r="K62" s="99"/>
      <c r="L62" s="100"/>
      <c r="M62" s="127">
        <v>1656109.32</v>
      </c>
      <c r="N62" s="127"/>
      <c r="O62" s="127">
        <v>358175.83</v>
      </c>
      <c r="P62" s="101"/>
    </row>
    <row r="63" spans="1:16" s="18" customFormat="1" ht="11.25">
      <c r="A63" s="69" t="s">
        <v>178</v>
      </c>
      <c r="B63" s="22" t="s">
        <v>78</v>
      </c>
      <c r="C63" s="23" t="s">
        <v>79</v>
      </c>
      <c r="D63" s="116">
        <f t="shared" si="13"/>
        <v>89741.22</v>
      </c>
      <c r="E63" s="109"/>
      <c r="F63" s="97">
        <f t="shared" si="14"/>
        <v>89741.22</v>
      </c>
      <c r="G63" s="109"/>
      <c r="H63" s="99"/>
      <c r="I63" s="100"/>
      <c r="J63" s="99"/>
      <c r="K63" s="99"/>
      <c r="L63" s="100"/>
      <c r="M63" s="127"/>
      <c r="N63" s="127">
        <v>70000</v>
      </c>
      <c r="O63" s="127">
        <v>19741.22</v>
      </c>
      <c r="P63" s="101"/>
    </row>
    <row r="64" spans="1:16" s="18" customFormat="1" ht="11.25">
      <c r="A64" s="69" t="s">
        <v>179</v>
      </c>
      <c r="B64" s="22" t="s">
        <v>80</v>
      </c>
      <c r="C64" s="23" t="s">
        <v>81</v>
      </c>
      <c r="D64" s="116">
        <f t="shared" si="13"/>
        <v>7198447.1200000001</v>
      </c>
      <c r="E64" s="100"/>
      <c r="F64" s="97">
        <f t="shared" si="14"/>
        <v>7198447.1200000001</v>
      </c>
      <c r="G64" s="100"/>
      <c r="H64" s="99"/>
      <c r="I64" s="100"/>
      <c r="J64" s="99"/>
      <c r="K64" s="99"/>
      <c r="L64" s="100"/>
      <c r="M64" s="127">
        <v>349458.1</v>
      </c>
      <c r="N64" s="127">
        <v>5460236.8300000001</v>
      </c>
      <c r="O64" s="127">
        <v>1388752.19</v>
      </c>
      <c r="P64" s="101"/>
    </row>
    <row r="65" spans="1:17" s="18" customFormat="1" ht="12" thickBot="1">
      <c r="A65" s="136" t="s">
        <v>180</v>
      </c>
      <c r="B65" s="22" t="s">
        <v>82</v>
      </c>
      <c r="C65" s="23" t="s">
        <v>83</v>
      </c>
      <c r="D65" s="112">
        <f t="shared" si="13"/>
        <v>1394109.53</v>
      </c>
      <c r="E65" s="113"/>
      <c r="F65" s="119">
        <f t="shared" si="14"/>
        <v>1394109.53</v>
      </c>
      <c r="G65" s="113"/>
      <c r="H65" s="114"/>
      <c r="I65" s="113"/>
      <c r="J65" s="114"/>
      <c r="K65" s="114"/>
      <c r="L65" s="113"/>
      <c r="M65" s="127">
        <v>1075409.53</v>
      </c>
      <c r="N65" s="127">
        <v>318700</v>
      </c>
      <c r="O65" s="127"/>
      <c r="P65" s="101"/>
    </row>
    <row r="66" spans="1:17" s="1" customFormat="1" ht="18.75" customHeight="1">
      <c r="A66" s="14"/>
      <c r="B66" s="167"/>
      <c r="C66" s="167"/>
      <c r="D66" s="168"/>
      <c r="E66" s="168"/>
      <c r="F66" s="6"/>
      <c r="G66" s="6"/>
      <c r="H66" s="6"/>
      <c r="I66" s="6"/>
      <c r="J66" s="6"/>
      <c r="K66" s="6"/>
      <c r="L66" s="141"/>
      <c r="M66" s="137"/>
      <c r="N66" s="137"/>
      <c r="O66" s="137"/>
      <c r="P66" s="138" t="s">
        <v>228</v>
      </c>
    </row>
    <row r="67" spans="1:17" s="18" customFormat="1" ht="135">
      <c r="A67" s="57" t="s">
        <v>12</v>
      </c>
      <c r="B67" s="82" t="s">
        <v>5</v>
      </c>
      <c r="C67" s="82" t="s">
        <v>6</v>
      </c>
      <c r="D67" s="80" t="s">
        <v>141</v>
      </c>
      <c r="E67" s="82" t="s">
        <v>139</v>
      </c>
      <c r="F67" s="80" t="s">
        <v>7</v>
      </c>
      <c r="G67" s="82" t="s">
        <v>140</v>
      </c>
      <c r="H67" s="81" t="s">
        <v>8</v>
      </c>
      <c r="I67" s="80" t="s">
        <v>211</v>
      </c>
      <c r="J67" s="80" t="s">
        <v>9</v>
      </c>
      <c r="K67" s="83" t="s">
        <v>213</v>
      </c>
      <c r="L67" s="83" t="s">
        <v>214</v>
      </c>
      <c r="M67" s="83" t="s">
        <v>10</v>
      </c>
      <c r="N67" s="83" t="s">
        <v>215</v>
      </c>
      <c r="O67" s="83" t="s">
        <v>216</v>
      </c>
      <c r="P67" s="81" t="s">
        <v>11</v>
      </c>
      <c r="Q67" s="55"/>
    </row>
    <row r="68" spans="1:17" s="18" customFormat="1" ht="12" thickBot="1">
      <c r="A68" s="13">
        <v>1</v>
      </c>
      <c r="B68" s="19">
        <v>2</v>
      </c>
      <c r="C68" s="19">
        <v>3</v>
      </c>
      <c r="D68" s="57">
        <v>4</v>
      </c>
      <c r="E68" s="57">
        <v>5</v>
      </c>
      <c r="F68" s="57">
        <v>6</v>
      </c>
      <c r="G68" s="57">
        <v>7</v>
      </c>
      <c r="H68" s="19">
        <v>8</v>
      </c>
      <c r="I68" s="19">
        <v>9</v>
      </c>
      <c r="J68" s="57">
        <v>10</v>
      </c>
      <c r="K68" s="57">
        <v>11</v>
      </c>
      <c r="L68" s="57">
        <v>12</v>
      </c>
      <c r="M68" s="57">
        <v>13</v>
      </c>
      <c r="N68" s="57">
        <v>14</v>
      </c>
      <c r="O68" s="57">
        <v>15</v>
      </c>
      <c r="P68" s="166">
        <v>16</v>
      </c>
      <c r="Q68" s="55"/>
    </row>
    <row r="69" spans="1:17" s="18" customFormat="1" ht="11.25">
      <c r="A69" s="69" t="s">
        <v>181</v>
      </c>
      <c r="B69" s="142" t="s">
        <v>84</v>
      </c>
      <c r="C69" s="143" t="s">
        <v>85</v>
      </c>
      <c r="D69" s="120">
        <f t="shared" ref="D69:D94" si="19">F69+P69-E69</f>
        <v>64100312.090000004</v>
      </c>
      <c r="E69" s="144"/>
      <c r="F69" s="140">
        <f t="shared" ref="F69:F94" si="20">H69+I69+J69+K69+L69+M69+N69+O69-G69</f>
        <v>64100312.090000004</v>
      </c>
      <c r="G69" s="144"/>
      <c r="H69" s="145"/>
      <c r="I69" s="144"/>
      <c r="J69" s="145"/>
      <c r="K69" s="145"/>
      <c r="L69" s="144"/>
      <c r="M69" s="146">
        <v>11687352.029999999</v>
      </c>
      <c r="N69" s="146">
        <v>37373360.759999998</v>
      </c>
      <c r="O69" s="146">
        <v>15039599.300000001</v>
      </c>
      <c r="P69" s="147"/>
    </row>
    <row r="70" spans="1:17" s="18" customFormat="1" ht="11.25">
      <c r="A70" s="69" t="s">
        <v>182</v>
      </c>
      <c r="B70" s="22" t="s">
        <v>86</v>
      </c>
      <c r="C70" s="23" t="s">
        <v>87</v>
      </c>
      <c r="D70" s="116">
        <f t="shared" si="19"/>
        <v>18387119.559999999</v>
      </c>
      <c r="E70" s="109"/>
      <c r="F70" s="97">
        <f t="shared" si="20"/>
        <v>18387119.559999999</v>
      </c>
      <c r="G70" s="109"/>
      <c r="H70" s="99"/>
      <c r="I70" s="100"/>
      <c r="J70" s="99"/>
      <c r="K70" s="99"/>
      <c r="L70" s="100"/>
      <c r="M70" s="127">
        <v>8831427.7100000009</v>
      </c>
      <c r="N70" s="127">
        <v>6909289.29</v>
      </c>
      <c r="O70" s="127">
        <v>2646402.56</v>
      </c>
      <c r="P70" s="101"/>
    </row>
    <row r="71" spans="1:17" s="18" customFormat="1" ht="19.5" customHeight="1">
      <c r="A71" s="71" t="s">
        <v>183</v>
      </c>
      <c r="B71" s="39" t="s">
        <v>88</v>
      </c>
      <c r="C71" s="40" t="s">
        <v>68</v>
      </c>
      <c r="D71" s="116">
        <f t="shared" si="19"/>
        <v>810172.85</v>
      </c>
      <c r="E71" s="110">
        <f>E72+E73</f>
        <v>0</v>
      </c>
      <c r="F71" s="97">
        <f t="shared" si="20"/>
        <v>810172.85</v>
      </c>
      <c r="G71" s="110">
        <f t="shared" ref="G71:P71" si="21">G72+G73</f>
        <v>0</v>
      </c>
      <c r="H71" s="110">
        <f t="shared" si="21"/>
        <v>0</v>
      </c>
      <c r="I71" s="110">
        <f t="shared" si="21"/>
        <v>0</v>
      </c>
      <c r="J71" s="110">
        <f t="shared" si="21"/>
        <v>0</v>
      </c>
      <c r="K71" s="110">
        <f t="shared" si="21"/>
        <v>0</v>
      </c>
      <c r="L71" s="110">
        <f t="shared" si="21"/>
        <v>0</v>
      </c>
      <c r="M71" s="129">
        <f t="shared" si="21"/>
        <v>810172.85</v>
      </c>
      <c r="N71" s="129">
        <f t="shared" si="21"/>
        <v>0</v>
      </c>
      <c r="O71" s="129">
        <f t="shared" si="21"/>
        <v>0</v>
      </c>
      <c r="P71" s="104">
        <f t="shared" si="21"/>
        <v>0</v>
      </c>
    </row>
    <row r="72" spans="1:17" s="18" customFormat="1" ht="22.5">
      <c r="A72" s="64" t="s">
        <v>184</v>
      </c>
      <c r="B72" s="20" t="s">
        <v>89</v>
      </c>
      <c r="C72" s="21" t="s">
        <v>69</v>
      </c>
      <c r="D72" s="116">
        <f t="shared" si="19"/>
        <v>810172.85</v>
      </c>
      <c r="E72" s="100"/>
      <c r="F72" s="97">
        <f t="shared" si="20"/>
        <v>810172.85</v>
      </c>
      <c r="G72" s="100"/>
      <c r="H72" s="99"/>
      <c r="I72" s="100"/>
      <c r="J72" s="99"/>
      <c r="K72" s="99"/>
      <c r="L72" s="100"/>
      <c r="M72" s="127">
        <v>810172.85</v>
      </c>
      <c r="N72" s="127"/>
      <c r="O72" s="127"/>
      <c r="P72" s="101"/>
    </row>
    <row r="73" spans="1:17" s="18" customFormat="1" ht="19.5" customHeight="1">
      <c r="A73" s="72" t="s">
        <v>185</v>
      </c>
      <c r="B73" s="22" t="s">
        <v>90</v>
      </c>
      <c r="C73" s="23" t="s">
        <v>71</v>
      </c>
      <c r="D73" s="116">
        <f t="shared" si="19"/>
        <v>0</v>
      </c>
      <c r="E73" s="109"/>
      <c r="F73" s="97">
        <f t="shared" si="20"/>
        <v>0</v>
      </c>
      <c r="G73" s="109"/>
      <c r="H73" s="99"/>
      <c r="I73" s="100"/>
      <c r="J73" s="99"/>
      <c r="K73" s="99"/>
      <c r="L73" s="100"/>
      <c r="M73" s="127"/>
      <c r="N73" s="127"/>
      <c r="O73" s="127"/>
      <c r="P73" s="101"/>
    </row>
    <row r="74" spans="1:17" s="18" customFormat="1" ht="19.5" customHeight="1">
      <c r="A74" s="63" t="s">
        <v>186</v>
      </c>
      <c r="B74" s="37" t="s">
        <v>91</v>
      </c>
      <c r="C74" s="38" t="s">
        <v>75</v>
      </c>
      <c r="D74" s="116">
        <f t="shared" si="19"/>
        <v>327997353.52999997</v>
      </c>
      <c r="E74" s="108">
        <f>E75+E76</f>
        <v>0</v>
      </c>
      <c r="F74" s="97">
        <f t="shared" si="20"/>
        <v>327997353.52999997</v>
      </c>
      <c r="G74" s="108">
        <f t="shared" ref="G74:P74" si="22">G75+G76</f>
        <v>0</v>
      </c>
      <c r="H74" s="108">
        <f t="shared" si="22"/>
        <v>0</v>
      </c>
      <c r="I74" s="108">
        <f t="shared" si="22"/>
        <v>0</v>
      </c>
      <c r="J74" s="108">
        <f t="shared" si="22"/>
        <v>0</v>
      </c>
      <c r="K74" s="108">
        <f t="shared" si="22"/>
        <v>0</v>
      </c>
      <c r="L74" s="108">
        <f t="shared" si="22"/>
        <v>0</v>
      </c>
      <c r="M74" s="128">
        <f t="shared" si="22"/>
        <v>322801260.32999998</v>
      </c>
      <c r="N74" s="128">
        <f t="shared" si="22"/>
        <v>538971.85</v>
      </c>
      <c r="O74" s="128">
        <f t="shared" si="22"/>
        <v>4657121.3499999996</v>
      </c>
      <c r="P74" s="98">
        <f t="shared" si="22"/>
        <v>0</v>
      </c>
    </row>
    <row r="75" spans="1:17" s="18" customFormat="1" ht="33.75">
      <c r="A75" s="64" t="s">
        <v>187</v>
      </c>
      <c r="B75" s="20" t="s">
        <v>92</v>
      </c>
      <c r="C75" s="21" t="s">
        <v>76</v>
      </c>
      <c r="D75" s="116">
        <f t="shared" si="19"/>
        <v>321477260.32999998</v>
      </c>
      <c r="E75" s="100"/>
      <c r="F75" s="97">
        <f t="shared" si="20"/>
        <v>321477260.32999998</v>
      </c>
      <c r="G75" s="100"/>
      <c r="H75" s="99"/>
      <c r="I75" s="100"/>
      <c r="J75" s="99"/>
      <c r="K75" s="99"/>
      <c r="L75" s="100"/>
      <c r="M75" s="127">
        <v>321477260.32999998</v>
      </c>
      <c r="N75" s="127"/>
      <c r="O75" s="127"/>
      <c r="P75" s="101"/>
    </row>
    <row r="76" spans="1:17" s="18" customFormat="1" ht="33.75">
      <c r="A76" s="72" t="s">
        <v>93</v>
      </c>
      <c r="B76" s="22" t="s">
        <v>94</v>
      </c>
      <c r="C76" s="30" t="s">
        <v>78</v>
      </c>
      <c r="D76" s="116">
        <f t="shared" si="19"/>
        <v>6520093.2000000002</v>
      </c>
      <c r="E76" s="109"/>
      <c r="F76" s="97">
        <f t="shared" si="20"/>
        <v>6520093.2000000002</v>
      </c>
      <c r="G76" s="109"/>
      <c r="H76" s="118"/>
      <c r="I76" s="109"/>
      <c r="J76" s="118"/>
      <c r="K76" s="99"/>
      <c r="L76" s="100"/>
      <c r="M76" s="127">
        <v>1324000</v>
      </c>
      <c r="N76" s="127">
        <v>538971.85</v>
      </c>
      <c r="O76" s="127">
        <v>4657121.3499999996</v>
      </c>
      <c r="P76" s="101"/>
    </row>
    <row r="77" spans="1:17" s="18" customFormat="1" ht="19.5" customHeight="1">
      <c r="A77" s="63" t="s">
        <v>188</v>
      </c>
      <c r="B77" s="37" t="s">
        <v>95</v>
      </c>
      <c r="C77" s="38" t="s">
        <v>88</v>
      </c>
      <c r="D77" s="116">
        <f t="shared" si="19"/>
        <v>0</v>
      </c>
      <c r="E77" s="108">
        <f>E78+E79+E80</f>
        <v>0</v>
      </c>
      <c r="F77" s="97">
        <f t="shared" si="20"/>
        <v>0</v>
      </c>
      <c r="G77" s="108">
        <f t="shared" ref="G77:P77" si="23">G78+G79+G80</f>
        <v>18872902</v>
      </c>
      <c r="H77" s="108">
        <f t="shared" si="23"/>
        <v>0</v>
      </c>
      <c r="I77" s="108">
        <f t="shared" si="23"/>
        <v>0</v>
      </c>
      <c r="J77" s="108">
        <f t="shared" si="23"/>
        <v>0</v>
      </c>
      <c r="K77" s="108">
        <f t="shared" si="23"/>
        <v>0</v>
      </c>
      <c r="L77" s="108">
        <f t="shared" si="23"/>
        <v>0</v>
      </c>
      <c r="M77" s="110">
        <f t="shared" si="23"/>
        <v>18241500</v>
      </c>
      <c r="N77" s="110">
        <f t="shared" si="23"/>
        <v>300000</v>
      </c>
      <c r="O77" s="110">
        <f t="shared" si="23"/>
        <v>331402</v>
      </c>
      <c r="P77" s="98">
        <f t="shared" si="23"/>
        <v>0</v>
      </c>
    </row>
    <row r="78" spans="1:17" s="18" customFormat="1" ht="33.75">
      <c r="A78" s="64" t="s">
        <v>189</v>
      </c>
      <c r="B78" s="20" t="s">
        <v>96</v>
      </c>
      <c r="C78" s="21" t="s">
        <v>89</v>
      </c>
      <c r="D78" s="116">
        <f t="shared" si="19"/>
        <v>0</v>
      </c>
      <c r="E78" s="100"/>
      <c r="F78" s="97">
        <f t="shared" si="20"/>
        <v>0</v>
      </c>
      <c r="G78" s="100">
        <v>18872902</v>
      </c>
      <c r="H78" s="99"/>
      <c r="I78" s="100"/>
      <c r="J78" s="99"/>
      <c r="K78" s="99"/>
      <c r="L78" s="99"/>
      <c r="M78" s="109">
        <v>18241500</v>
      </c>
      <c r="N78" s="109">
        <v>300000</v>
      </c>
      <c r="O78" s="109">
        <v>331402</v>
      </c>
      <c r="P78" s="101"/>
    </row>
    <row r="79" spans="1:17" s="18" customFormat="1" ht="33.75">
      <c r="A79" s="64" t="s">
        <v>190</v>
      </c>
      <c r="B79" s="20" t="s">
        <v>97</v>
      </c>
      <c r="C79" s="21" t="s">
        <v>90</v>
      </c>
      <c r="D79" s="116">
        <f t="shared" si="19"/>
        <v>0</v>
      </c>
      <c r="E79" s="100"/>
      <c r="F79" s="97">
        <f t="shared" si="20"/>
        <v>0</v>
      </c>
      <c r="G79" s="100"/>
      <c r="H79" s="99"/>
      <c r="I79" s="100"/>
      <c r="J79" s="99"/>
      <c r="K79" s="99"/>
      <c r="L79" s="100"/>
      <c r="M79" s="109"/>
      <c r="N79" s="109"/>
      <c r="O79" s="109"/>
      <c r="P79" s="101"/>
    </row>
    <row r="80" spans="1:17" s="18" customFormat="1" ht="19.5" customHeight="1">
      <c r="A80" s="64" t="s">
        <v>191</v>
      </c>
      <c r="B80" s="24" t="s">
        <v>98</v>
      </c>
      <c r="C80" s="25" t="s">
        <v>99</v>
      </c>
      <c r="D80" s="116">
        <f t="shared" si="19"/>
        <v>0</v>
      </c>
      <c r="E80" s="111"/>
      <c r="F80" s="97">
        <f t="shared" si="20"/>
        <v>0</v>
      </c>
      <c r="G80" s="111"/>
      <c r="H80" s="99"/>
      <c r="I80" s="100"/>
      <c r="J80" s="99"/>
      <c r="K80" s="99"/>
      <c r="L80" s="100"/>
      <c r="M80" s="109"/>
      <c r="N80" s="109"/>
      <c r="O80" s="109"/>
      <c r="P80" s="101"/>
    </row>
    <row r="81" spans="1:16" s="18" customFormat="1" ht="19.5" customHeight="1">
      <c r="A81" s="71" t="s">
        <v>192</v>
      </c>
      <c r="B81" s="39" t="s">
        <v>100</v>
      </c>
      <c r="C81" s="40" t="s">
        <v>91</v>
      </c>
      <c r="D81" s="116">
        <f t="shared" si="19"/>
        <v>118890250.25</v>
      </c>
      <c r="E81" s="110">
        <f>E82+E83+E84</f>
        <v>0</v>
      </c>
      <c r="F81" s="97">
        <f t="shared" si="20"/>
        <v>118890250.25</v>
      </c>
      <c r="G81" s="110">
        <f t="shared" ref="G81:P81" si="24">G82+G83+G84</f>
        <v>0</v>
      </c>
      <c r="H81" s="110">
        <f t="shared" si="24"/>
        <v>0</v>
      </c>
      <c r="I81" s="110">
        <f t="shared" si="24"/>
        <v>0</v>
      </c>
      <c r="J81" s="103">
        <f t="shared" si="24"/>
        <v>0</v>
      </c>
      <c r="K81" s="103">
        <f t="shared" si="24"/>
        <v>0</v>
      </c>
      <c r="L81" s="103">
        <f t="shared" si="24"/>
        <v>0</v>
      </c>
      <c r="M81" s="110">
        <f t="shared" si="24"/>
        <v>118088114.86</v>
      </c>
      <c r="N81" s="110">
        <f t="shared" si="24"/>
        <v>154809.06</v>
      </c>
      <c r="O81" s="110">
        <f t="shared" si="24"/>
        <v>647326.32999999996</v>
      </c>
      <c r="P81" s="104">
        <f t="shared" si="24"/>
        <v>0</v>
      </c>
    </row>
    <row r="82" spans="1:16" s="18" customFormat="1" ht="33.75">
      <c r="A82" s="77" t="s">
        <v>193</v>
      </c>
      <c r="B82" s="24" t="s">
        <v>101</v>
      </c>
      <c r="C82" s="25" t="s">
        <v>92</v>
      </c>
      <c r="D82" s="116">
        <f t="shared" si="19"/>
        <v>0</v>
      </c>
      <c r="E82" s="100"/>
      <c r="F82" s="97">
        <f t="shared" si="20"/>
        <v>0</v>
      </c>
      <c r="G82" s="100"/>
      <c r="H82" s="99"/>
      <c r="I82" s="100"/>
      <c r="J82" s="99"/>
      <c r="K82" s="99"/>
      <c r="L82" s="99"/>
      <c r="M82" s="109"/>
      <c r="N82" s="109"/>
      <c r="O82" s="109"/>
      <c r="P82" s="101"/>
    </row>
    <row r="83" spans="1:16" s="18" customFormat="1" ht="11.25">
      <c r="A83" s="69" t="s">
        <v>102</v>
      </c>
      <c r="B83" s="22" t="s">
        <v>103</v>
      </c>
      <c r="C83" s="23" t="s">
        <v>94</v>
      </c>
      <c r="D83" s="116">
        <f t="shared" si="19"/>
        <v>116771590.51000001</v>
      </c>
      <c r="E83" s="109"/>
      <c r="F83" s="97">
        <f t="shared" si="20"/>
        <v>116771590.51000001</v>
      </c>
      <c r="G83" s="109"/>
      <c r="H83" s="99"/>
      <c r="I83" s="100"/>
      <c r="J83" s="99"/>
      <c r="K83" s="99"/>
      <c r="L83" s="100"/>
      <c r="M83" s="109">
        <v>116771590.51000001</v>
      </c>
      <c r="N83" s="109"/>
      <c r="O83" s="109"/>
      <c r="P83" s="101"/>
    </row>
    <row r="84" spans="1:16" s="18" customFormat="1" ht="33.75">
      <c r="A84" s="65" t="s">
        <v>104</v>
      </c>
      <c r="B84" s="26" t="s">
        <v>105</v>
      </c>
      <c r="C84" s="27" t="s">
        <v>106</v>
      </c>
      <c r="D84" s="116">
        <f t="shared" si="19"/>
        <v>2118659.7400000002</v>
      </c>
      <c r="E84" s="109"/>
      <c r="F84" s="97">
        <f t="shared" si="20"/>
        <v>2118659.7400000002</v>
      </c>
      <c r="G84" s="109"/>
      <c r="H84" s="99"/>
      <c r="I84" s="100"/>
      <c r="J84" s="99"/>
      <c r="K84" s="99"/>
      <c r="L84" s="100"/>
      <c r="M84" s="109">
        <v>1316524.3500000001</v>
      </c>
      <c r="N84" s="109">
        <v>154809.06</v>
      </c>
      <c r="O84" s="109">
        <v>647326.32999999996</v>
      </c>
      <c r="P84" s="101"/>
    </row>
    <row r="85" spans="1:16" s="18" customFormat="1" ht="19.5" customHeight="1">
      <c r="A85" s="71" t="s">
        <v>195</v>
      </c>
      <c r="B85" s="39" t="s">
        <v>107</v>
      </c>
      <c r="C85" s="40" t="s">
        <v>95</v>
      </c>
      <c r="D85" s="116">
        <f t="shared" si="19"/>
        <v>0</v>
      </c>
      <c r="E85" s="110">
        <f>E86</f>
        <v>0</v>
      </c>
      <c r="F85" s="97">
        <f t="shared" si="20"/>
        <v>0</v>
      </c>
      <c r="G85" s="110">
        <f t="shared" ref="G85:P85" si="25">G86</f>
        <v>0</v>
      </c>
      <c r="H85" s="110">
        <f t="shared" si="25"/>
        <v>0</v>
      </c>
      <c r="I85" s="110">
        <f t="shared" si="25"/>
        <v>0</v>
      </c>
      <c r="J85" s="110">
        <f t="shared" si="25"/>
        <v>0</v>
      </c>
      <c r="K85" s="110">
        <f t="shared" si="25"/>
        <v>0</v>
      </c>
      <c r="L85" s="110">
        <f t="shared" si="25"/>
        <v>0</v>
      </c>
      <c r="M85" s="110">
        <f t="shared" si="25"/>
        <v>0</v>
      </c>
      <c r="N85" s="110">
        <f t="shared" si="25"/>
        <v>0</v>
      </c>
      <c r="O85" s="110">
        <f t="shared" si="25"/>
        <v>0</v>
      </c>
      <c r="P85" s="104">
        <f t="shared" si="25"/>
        <v>0</v>
      </c>
    </row>
    <row r="86" spans="1:16" s="18" customFormat="1" ht="33.75">
      <c r="A86" s="77" t="s">
        <v>196</v>
      </c>
      <c r="B86" s="24" t="s">
        <v>194</v>
      </c>
      <c r="C86" s="25" t="s">
        <v>98</v>
      </c>
      <c r="D86" s="116">
        <f t="shared" si="19"/>
        <v>0</v>
      </c>
      <c r="E86" s="100"/>
      <c r="F86" s="97">
        <f t="shared" si="20"/>
        <v>0</v>
      </c>
      <c r="G86" s="100"/>
      <c r="H86" s="99"/>
      <c r="I86" s="100"/>
      <c r="J86" s="99"/>
      <c r="K86" s="99"/>
      <c r="L86" s="100"/>
      <c r="M86" s="109"/>
      <c r="N86" s="109"/>
      <c r="O86" s="109"/>
      <c r="P86" s="101"/>
    </row>
    <row r="87" spans="1:16" s="18" customFormat="1" ht="11.25">
      <c r="A87" s="62" t="s">
        <v>197</v>
      </c>
      <c r="B87" s="22" t="s">
        <v>111</v>
      </c>
      <c r="C87" s="23" t="s">
        <v>107</v>
      </c>
      <c r="D87" s="116">
        <f t="shared" si="19"/>
        <v>1845109.68</v>
      </c>
      <c r="E87" s="109"/>
      <c r="F87" s="97">
        <f t="shared" si="20"/>
        <v>1845109.68</v>
      </c>
      <c r="G87" s="109"/>
      <c r="H87" s="99"/>
      <c r="I87" s="100"/>
      <c r="J87" s="99"/>
      <c r="K87" s="99"/>
      <c r="L87" s="100"/>
      <c r="M87" s="127">
        <v>561923.31000000006</v>
      </c>
      <c r="N87" s="127">
        <v>663027.97</v>
      </c>
      <c r="O87" s="127">
        <v>620158.4</v>
      </c>
      <c r="P87" s="101"/>
    </row>
    <row r="88" spans="1:16" s="18" customFormat="1" ht="22.5">
      <c r="A88" s="77" t="s">
        <v>230</v>
      </c>
      <c r="B88" s="22" t="s">
        <v>231</v>
      </c>
      <c r="C88" s="23" t="s">
        <v>107</v>
      </c>
      <c r="D88" s="116">
        <f t="shared" si="19"/>
        <v>206077.27</v>
      </c>
      <c r="E88" s="109"/>
      <c r="F88" s="97">
        <f t="shared" si="20"/>
        <v>206077.27</v>
      </c>
      <c r="G88" s="109"/>
      <c r="H88" s="99"/>
      <c r="I88" s="100"/>
      <c r="J88" s="99"/>
      <c r="K88" s="99"/>
      <c r="L88" s="100"/>
      <c r="M88" s="127">
        <v>30628.15</v>
      </c>
      <c r="N88" s="127"/>
      <c r="O88" s="127">
        <v>175449.12</v>
      </c>
      <c r="P88" s="101"/>
    </row>
    <row r="89" spans="1:16" s="18" customFormat="1" ht="19.5" customHeight="1">
      <c r="A89" s="59" t="s">
        <v>108</v>
      </c>
      <c r="B89" s="39" t="s">
        <v>109</v>
      </c>
      <c r="C89" s="40"/>
      <c r="D89" s="116">
        <f t="shared" si="19"/>
        <v>75663213.079999998</v>
      </c>
      <c r="E89" s="110">
        <f>E90</f>
        <v>0</v>
      </c>
      <c r="F89" s="97">
        <f t="shared" si="20"/>
        <v>75663213.079999998</v>
      </c>
      <c r="G89" s="110">
        <f t="shared" ref="G89:P89" si="26">G90</f>
        <v>0</v>
      </c>
      <c r="H89" s="110">
        <f t="shared" si="26"/>
        <v>0</v>
      </c>
      <c r="I89" s="110">
        <f t="shared" si="26"/>
        <v>0</v>
      </c>
      <c r="J89" s="110">
        <f t="shared" si="26"/>
        <v>0</v>
      </c>
      <c r="K89" s="110">
        <f t="shared" si="26"/>
        <v>0</v>
      </c>
      <c r="L89" s="110">
        <f t="shared" si="26"/>
        <v>0</v>
      </c>
      <c r="M89" s="129">
        <f t="shared" si="26"/>
        <v>9041509.4800000004</v>
      </c>
      <c r="N89" s="129">
        <f t="shared" si="26"/>
        <v>64452979.270000003</v>
      </c>
      <c r="O89" s="129">
        <f t="shared" si="26"/>
        <v>2168724.33</v>
      </c>
      <c r="P89" s="104">
        <f t="shared" si="26"/>
        <v>0</v>
      </c>
    </row>
    <row r="90" spans="1:16" s="18" customFormat="1" ht="22.5">
      <c r="A90" s="70" t="s">
        <v>198</v>
      </c>
      <c r="B90" s="37" t="s">
        <v>110</v>
      </c>
      <c r="C90" s="38" t="s">
        <v>111</v>
      </c>
      <c r="D90" s="116">
        <f t="shared" si="19"/>
        <v>75663213.079999998</v>
      </c>
      <c r="E90" s="108">
        <f>E91+E92+E93+E94</f>
        <v>0</v>
      </c>
      <c r="F90" s="97">
        <f t="shared" si="20"/>
        <v>75663213.079999998</v>
      </c>
      <c r="G90" s="108">
        <f t="shared" ref="G90:P90" si="27">G91+G92+G93+G94</f>
        <v>0</v>
      </c>
      <c r="H90" s="108">
        <f t="shared" si="27"/>
        <v>0</v>
      </c>
      <c r="I90" s="108">
        <f t="shared" si="27"/>
        <v>0</v>
      </c>
      <c r="J90" s="108">
        <f t="shared" si="27"/>
        <v>0</v>
      </c>
      <c r="K90" s="108">
        <f t="shared" si="27"/>
        <v>0</v>
      </c>
      <c r="L90" s="108">
        <f t="shared" si="27"/>
        <v>0</v>
      </c>
      <c r="M90" s="128">
        <f t="shared" si="27"/>
        <v>9041509.4800000004</v>
      </c>
      <c r="N90" s="128">
        <f t="shared" si="27"/>
        <v>64452979.270000003</v>
      </c>
      <c r="O90" s="128">
        <f t="shared" si="27"/>
        <v>2168724.33</v>
      </c>
      <c r="P90" s="98">
        <f t="shared" si="27"/>
        <v>0</v>
      </c>
    </row>
    <row r="91" spans="1:16" s="18" customFormat="1" ht="22.5">
      <c r="A91" s="79" t="s">
        <v>160</v>
      </c>
      <c r="B91" s="20" t="s">
        <v>112</v>
      </c>
      <c r="C91" s="21" t="s">
        <v>109</v>
      </c>
      <c r="D91" s="116">
        <f t="shared" si="19"/>
        <v>71743541.930000007</v>
      </c>
      <c r="E91" s="100"/>
      <c r="F91" s="97">
        <f t="shared" si="20"/>
        <v>71743541.930000007</v>
      </c>
      <c r="G91" s="100"/>
      <c r="H91" s="99"/>
      <c r="I91" s="100"/>
      <c r="J91" s="99"/>
      <c r="K91" s="99"/>
      <c r="L91" s="100"/>
      <c r="M91" s="127">
        <v>7202133.6600000001</v>
      </c>
      <c r="N91" s="127">
        <v>64308679.270000003</v>
      </c>
      <c r="O91" s="127">
        <v>232729</v>
      </c>
      <c r="P91" s="101"/>
    </row>
    <row r="92" spans="1:16" s="18" customFormat="1" ht="19.5" customHeight="1">
      <c r="A92" s="72" t="s">
        <v>161</v>
      </c>
      <c r="B92" s="20" t="s">
        <v>113</v>
      </c>
      <c r="C92" s="21" t="s">
        <v>110</v>
      </c>
      <c r="D92" s="116">
        <f t="shared" si="19"/>
        <v>0</v>
      </c>
      <c r="E92" s="109"/>
      <c r="F92" s="97">
        <f t="shared" si="20"/>
        <v>0</v>
      </c>
      <c r="G92" s="109"/>
      <c r="H92" s="99"/>
      <c r="I92" s="100"/>
      <c r="J92" s="99"/>
      <c r="K92" s="99"/>
      <c r="L92" s="100"/>
      <c r="M92" s="127"/>
      <c r="N92" s="127"/>
      <c r="O92" s="127"/>
      <c r="P92" s="101"/>
    </row>
    <row r="93" spans="1:16" s="18" customFormat="1" ht="19.5" customHeight="1">
      <c r="A93" s="72" t="s">
        <v>162</v>
      </c>
      <c r="B93" s="22" t="s">
        <v>114</v>
      </c>
      <c r="C93" s="23" t="s">
        <v>115</v>
      </c>
      <c r="D93" s="116">
        <f t="shared" si="19"/>
        <v>0</v>
      </c>
      <c r="E93" s="109"/>
      <c r="F93" s="97">
        <f t="shared" si="20"/>
        <v>0</v>
      </c>
      <c r="G93" s="109"/>
      <c r="H93" s="99"/>
      <c r="I93" s="100"/>
      <c r="J93" s="99"/>
      <c r="K93" s="99"/>
      <c r="L93" s="100"/>
      <c r="M93" s="127"/>
      <c r="N93" s="127"/>
      <c r="O93" s="127"/>
      <c r="P93" s="101"/>
    </row>
    <row r="94" spans="1:16" s="18" customFormat="1" ht="12" thickBot="1">
      <c r="A94" s="72" t="s">
        <v>163</v>
      </c>
      <c r="B94" s="73" t="s">
        <v>116</v>
      </c>
      <c r="C94" s="74" t="s">
        <v>117</v>
      </c>
      <c r="D94" s="112">
        <f t="shared" si="19"/>
        <v>3919671.15</v>
      </c>
      <c r="E94" s="113"/>
      <c r="F94" s="119">
        <f t="shared" si="20"/>
        <v>3919671.15</v>
      </c>
      <c r="G94" s="113"/>
      <c r="H94" s="114"/>
      <c r="I94" s="113"/>
      <c r="J94" s="114"/>
      <c r="K94" s="114"/>
      <c r="L94" s="113"/>
      <c r="M94" s="130">
        <v>1839375.82</v>
      </c>
      <c r="N94" s="130">
        <v>144300</v>
      </c>
      <c r="O94" s="130">
        <v>1935995.33</v>
      </c>
      <c r="P94" s="115"/>
    </row>
    <row r="95" spans="1:16" s="1" customFormat="1" ht="12.75" customHeight="1">
      <c r="A95" s="15"/>
      <c r="B95" s="28"/>
      <c r="C95" s="28"/>
      <c r="D95" s="6"/>
      <c r="E95" s="6"/>
      <c r="F95" s="6"/>
      <c r="G95" s="6"/>
      <c r="H95" s="6"/>
      <c r="I95" s="6"/>
      <c r="J95" s="6"/>
      <c r="K95" s="6"/>
      <c r="L95" s="148"/>
      <c r="M95" s="148"/>
      <c r="N95" s="148"/>
      <c r="O95" s="148"/>
      <c r="P95" s="138" t="s">
        <v>229</v>
      </c>
    </row>
    <row r="96" spans="1:16" s="18" customFormat="1" ht="135">
      <c r="A96" s="13" t="s">
        <v>12</v>
      </c>
      <c r="B96" s="82" t="s">
        <v>5</v>
      </c>
      <c r="C96" s="82" t="s">
        <v>6</v>
      </c>
      <c r="D96" s="80" t="s">
        <v>141</v>
      </c>
      <c r="E96" s="82" t="s">
        <v>139</v>
      </c>
      <c r="F96" s="80" t="s">
        <v>7</v>
      </c>
      <c r="G96" s="82" t="s">
        <v>140</v>
      </c>
      <c r="H96" s="81" t="s">
        <v>8</v>
      </c>
      <c r="I96" s="80" t="s">
        <v>211</v>
      </c>
      <c r="J96" s="80" t="s">
        <v>9</v>
      </c>
      <c r="K96" s="83" t="s">
        <v>213</v>
      </c>
      <c r="L96" s="83" t="s">
        <v>214</v>
      </c>
      <c r="M96" s="83" t="s">
        <v>10</v>
      </c>
      <c r="N96" s="83" t="s">
        <v>215</v>
      </c>
      <c r="O96" s="83" t="s">
        <v>216</v>
      </c>
      <c r="P96" s="81" t="s">
        <v>11</v>
      </c>
    </row>
    <row r="97" spans="1:16" s="18" customFormat="1" ht="12" thickBot="1">
      <c r="A97" s="13">
        <v>1</v>
      </c>
      <c r="B97" s="19">
        <v>2</v>
      </c>
      <c r="C97" s="19">
        <v>3</v>
      </c>
      <c r="D97" s="57">
        <v>4</v>
      </c>
      <c r="E97" s="57">
        <v>5</v>
      </c>
      <c r="F97" s="57">
        <v>6</v>
      </c>
      <c r="G97" s="57">
        <v>7</v>
      </c>
      <c r="H97" s="19">
        <v>8</v>
      </c>
      <c r="I97" s="19">
        <v>9</v>
      </c>
      <c r="J97" s="57">
        <v>10</v>
      </c>
      <c r="K97" s="57">
        <v>11</v>
      </c>
      <c r="L97" s="57">
        <v>12</v>
      </c>
      <c r="M97" s="57">
        <v>13</v>
      </c>
      <c r="N97" s="57">
        <v>14</v>
      </c>
      <c r="O97" s="57">
        <v>15</v>
      </c>
      <c r="P97" s="166">
        <v>16</v>
      </c>
    </row>
    <row r="98" spans="1:16" s="18" customFormat="1" ht="19.5" customHeight="1">
      <c r="A98" s="60" t="s">
        <v>118</v>
      </c>
      <c r="B98" s="43" t="s">
        <v>115</v>
      </c>
      <c r="C98" s="44"/>
      <c r="D98" s="120">
        <f t="shared" ref="D98:D108" si="28">F98+P98-E98</f>
        <v>9352000</v>
      </c>
      <c r="E98" s="120">
        <f>E99+E104</f>
        <v>0</v>
      </c>
      <c r="F98" s="120">
        <f t="shared" ref="F98:F108" si="29">H98+I98+J98+K98+L98+M98+N98+O98-G98</f>
        <v>9352000</v>
      </c>
      <c r="G98" s="120">
        <f t="shared" ref="G98:P98" si="30">G99+G104</f>
        <v>0</v>
      </c>
      <c r="H98" s="120">
        <f t="shared" si="30"/>
        <v>0</v>
      </c>
      <c r="I98" s="120">
        <f t="shared" si="30"/>
        <v>0</v>
      </c>
      <c r="J98" s="120">
        <f t="shared" si="30"/>
        <v>0</v>
      </c>
      <c r="K98" s="120">
        <f t="shared" si="30"/>
        <v>0</v>
      </c>
      <c r="L98" s="120">
        <f t="shared" si="30"/>
        <v>0</v>
      </c>
      <c r="M98" s="132">
        <f t="shared" si="30"/>
        <v>9352000</v>
      </c>
      <c r="N98" s="132">
        <f t="shared" si="30"/>
        <v>0</v>
      </c>
      <c r="O98" s="132">
        <f t="shared" si="30"/>
        <v>0</v>
      </c>
      <c r="P98" s="121">
        <f t="shared" si="30"/>
        <v>0</v>
      </c>
    </row>
    <row r="99" spans="1:16" s="18" customFormat="1" ht="22.5">
      <c r="A99" s="70" t="s">
        <v>164</v>
      </c>
      <c r="B99" s="37" t="s">
        <v>117</v>
      </c>
      <c r="C99" s="38" t="s">
        <v>119</v>
      </c>
      <c r="D99" s="108">
        <f t="shared" si="28"/>
        <v>0</v>
      </c>
      <c r="E99" s="108">
        <f>E100+E101+E102+E103</f>
        <v>0</v>
      </c>
      <c r="F99" s="97">
        <f t="shared" si="29"/>
        <v>0</v>
      </c>
      <c r="G99" s="108">
        <f t="shared" ref="G99:P99" si="31">G100+G101+G102+G103</f>
        <v>0</v>
      </c>
      <c r="H99" s="108">
        <f t="shared" si="31"/>
        <v>0</v>
      </c>
      <c r="I99" s="108">
        <f t="shared" si="31"/>
        <v>0</v>
      </c>
      <c r="J99" s="108">
        <f t="shared" si="31"/>
        <v>0</v>
      </c>
      <c r="K99" s="108">
        <f t="shared" si="31"/>
        <v>0</v>
      </c>
      <c r="L99" s="108">
        <f t="shared" si="31"/>
        <v>0</v>
      </c>
      <c r="M99" s="110">
        <f t="shared" si="31"/>
        <v>0</v>
      </c>
      <c r="N99" s="110">
        <f t="shared" si="31"/>
        <v>0</v>
      </c>
      <c r="O99" s="110">
        <f t="shared" si="31"/>
        <v>0</v>
      </c>
      <c r="P99" s="134">
        <f t="shared" si="31"/>
        <v>0</v>
      </c>
    </row>
    <row r="100" spans="1:16" s="18" customFormat="1" ht="33.75">
      <c r="A100" s="79" t="s">
        <v>199</v>
      </c>
      <c r="B100" s="20" t="s">
        <v>120</v>
      </c>
      <c r="C100" s="21" t="s">
        <v>121</v>
      </c>
      <c r="D100" s="108">
        <f t="shared" si="28"/>
        <v>0</v>
      </c>
      <c r="E100" s="100"/>
      <c r="F100" s="97">
        <f t="shared" si="29"/>
        <v>0</v>
      </c>
      <c r="G100" s="100"/>
      <c r="H100" s="99"/>
      <c r="I100" s="100"/>
      <c r="J100" s="99"/>
      <c r="K100" s="99"/>
      <c r="L100" s="100"/>
      <c r="M100" s="109"/>
      <c r="N100" s="109"/>
      <c r="O100" s="109"/>
      <c r="P100" s="122"/>
    </row>
    <row r="101" spans="1:16" s="18" customFormat="1" ht="22.5">
      <c r="A101" s="72" t="s">
        <v>200</v>
      </c>
      <c r="B101" s="22" t="s">
        <v>122</v>
      </c>
      <c r="C101" s="23" t="s">
        <v>123</v>
      </c>
      <c r="D101" s="108">
        <f t="shared" si="28"/>
        <v>0</v>
      </c>
      <c r="E101" s="109"/>
      <c r="F101" s="97">
        <f t="shared" si="29"/>
        <v>0</v>
      </c>
      <c r="G101" s="109"/>
      <c r="H101" s="99"/>
      <c r="I101" s="100"/>
      <c r="J101" s="99"/>
      <c r="K101" s="99"/>
      <c r="L101" s="100"/>
      <c r="M101" s="109"/>
      <c r="N101" s="109"/>
      <c r="O101" s="109"/>
      <c r="P101" s="122"/>
    </row>
    <row r="102" spans="1:16" s="18" customFormat="1" ht="19.5" customHeight="1">
      <c r="A102" s="72" t="s">
        <v>201</v>
      </c>
      <c r="B102" s="22" t="s">
        <v>124</v>
      </c>
      <c r="C102" s="23" t="s">
        <v>125</v>
      </c>
      <c r="D102" s="108">
        <f t="shared" si="28"/>
        <v>0</v>
      </c>
      <c r="E102" s="109"/>
      <c r="F102" s="97">
        <f t="shared" si="29"/>
        <v>0</v>
      </c>
      <c r="G102" s="109"/>
      <c r="H102" s="99"/>
      <c r="I102" s="100"/>
      <c r="J102" s="99"/>
      <c r="K102" s="99"/>
      <c r="L102" s="100"/>
      <c r="M102" s="109"/>
      <c r="N102" s="109"/>
      <c r="O102" s="109"/>
      <c r="P102" s="122"/>
    </row>
    <row r="103" spans="1:16" s="18" customFormat="1" ht="19.5" customHeight="1">
      <c r="A103" s="72" t="s">
        <v>168</v>
      </c>
      <c r="B103" s="22" t="s">
        <v>126</v>
      </c>
      <c r="C103" s="23" t="s">
        <v>127</v>
      </c>
      <c r="D103" s="108">
        <f t="shared" si="28"/>
        <v>0</v>
      </c>
      <c r="E103" s="109"/>
      <c r="F103" s="97">
        <f t="shared" si="29"/>
        <v>0</v>
      </c>
      <c r="G103" s="109"/>
      <c r="H103" s="99"/>
      <c r="I103" s="100"/>
      <c r="J103" s="99"/>
      <c r="K103" s="99"/>
      <c r="L103" s="100"/>
      <c r="M103" s="109"/>
      <c r="N103" s="109"/>
      <c r="O103" s="109"/>
      <c r="P103" s="122"/>
    </row>
    <row r="104" spans="1:16" s="18" customFormat="1" ht="19.5" customHeight="1">
      <c r="A104" s="78" t="s">
        <v>202</v>
      </c>
      <c r="B104" s="39" t="s">
        <v>128</v>
      </c>
      <c r="C104" s="40" t="s">
        <v>129</v>
      </c>
      <c r="D104" s="108">
        <f t="shared" si="28"/>
        <v>9352000</v>
      </c>
      <c r="E104" s="110">
        <f>E105+E106</f>
        <v>0</v>
      </c>
      <c r="F104" s="97">
        <f t="shared" si="29"/>
        <v>9352000</v>
      </c>
      <c r="G104" s="110">
        <f t="shared" ref="G104:P104" si="32">G105+G106</f>
        <v>0</v>
      </c>
      <c r="H104" s="110">
        <f t="shared" si="32"/>
        <v>0</v>
      </c>
      <c r="I104" s="110">
        <f t="shared" si="32"/>
        <v>0</v>
      </c>
      <c r="J104" s="110">
        <f t="shared" si="32"/>
        <v>0</v>
      </c>
      <c r="K104" s="110">
        <f t="shared" si="32"/>
        <v>0</v>
      </c>
      <c r="L104" s="110">
        <f t="shared" si="32"/>
        <v>0</v>
      </c>
      <c r="M104" s="110">
        <f t="shared" si="32"/>
        <v>9352000</v>
      </c>
      <c r="N104" s="110">
        <f t="shared" si="32"/>
        <v>0</v>
      </c>
      <c r="O104" s="110">
        <f t="shared" si="32"/>
        <v>0</v>
      </c>
      <c r="P104" s="135">
        <f t="shared" si="32"/>
        <v>0</v>
      </c>
    </row>
    <row r="105" spans="1:16" s="18" customFormat="1" ht="22.5">
      <c r="A105" s="79" t="s">
        <v>203</v>
      </c>
      <c r="B105" s="20" t="s">
        <v>130</v>
      </c>
      <c r="C105" s="21" t="s">
        <v>131</v>
      </c>
      <c r="D105" s="108">
        <f t="shared" si="28"/>
        <v>9352000</v>
      </c>
      <c r="E105" s="100"/>
      <c r="F105" s="97">
        <f t="shared" si="29"/>
        <v>9352000</v>
      </c>
      <c r="G105" s="100"/>
      <c r="H105" s="99"/>
      <c r="I105" s="100"/>
      <c r="J105" s="99"/>
      <c r="K105" s="99"/>
      <c r="L105" s="100"/>
      <c r="M105" s="109">
        <v>9352000</v>
      </c>
      <c r="N105" s="109"/>
      <c r="O105" s="109"/>
      <c r="P105" s="122"/>
    </row>
    <row r="106" spans="1:16" s="18" customFormat="1" ht="19.5" customHeight="1">
      <c r="A106" s="72" t="s">
        <v>204</v>
      </c>
      <c r="B106" s="26" t="s">
        <v>132</v>
      </c>
      <c r="C106" s="27" t="s">
        <v>133</v>
      </c>
      <c r="D106" s="116">
        <f t="shared" si="28"/>
        <v>0</v>
      </c>
      <c r="E106" s="151"/>
      <c r="F106" s="116">
        <f t="shared" si="29"/>
        <v>0</v>
      </c>
      <c r="G106" s="151"/>
      <c r="H106" s="152"/>
      <c r="I106" s="151"/>
      <c r="J106" s="152"/>
      <c r="K106" s="152"/>
      <c r="L106" s="151"/>
      <c r="M106" s="151"/>
      <c r="N106" s="151"/>
      <c r="O106" s="151"/>
      <c r="P106" s="153"/>
    </row>
    <row r="107" spans="1:16" s="18" customFormat="1" ht="19.5" customHeight="1">
      <c r="A107" s="149" t="s">
        <v>234</v>
      </c>
      <c r="B107" s="154" t="s">
        <v>232</v>
      </c>
      <c r="C107" s="155"/>
      <c r="D107" s="110">
        <f t="shared" si="28"/>
        <v>0</v>
      </c>
      <c r="E107" s="109"/>
      <c r="F107" s="103">
        <f t="shared" si="29"/>
        <v>0</v>
      </c>
      <c r="G107" s="109"/>
      <c r="H107" s="118"/>
      <c r="I107" s="109"/>
      <c r="J107" s="118"/>
      <c r="K107" s="118"/>
      <c r="L107" s="109"/>
      <c r="M107" s="109"/>
      <c r="N107" s="109"/>
      <c r="O107" s="109"/>
      <c r="P107" s="156"/>
    </row>
    <row r="108" spans="1:16" s="18" customFormat="1" ht="23.25" thickBot="1">
      <c r="A108" s="150" t="s">
        <v>235</v>
      </c>
      <c r="B108" s="157" t="s">
        <v>233</v>
      </c>
      <c r="C108" s="158"/>
      <c r="D108" s="112">
        <f t="shared" si="28"/>
        <v>0</v>
      </c>
      <c r="E108" s="113"/>
      <c r="F108" s="119">
        <f t="shared" si="29"/>
        <v>0</v>
      </c>
      <c r="G108" s="113"/>
      <c r="H108" s="114"/>
      <c r="I108" s="113"/>
      <c r="J108" s="114"/>
      <c r="K108" s="114"/>
      <c r="L108" s="113"/>
      <c r="M108" s="113"/>
      <c r="N108" s="113"/>
      <c r="O108" s="113"/>
      <c r="P108" s="159"/>
    </row>
    <row r="109" spans="1:16" ht="18.75" customHeight="1">
      <c r="A109" s="16"/>
      <c r="B109" s="171" t="s">
        <v>134</v>
      </c>
      <c r="C109" s="171"/>
      <c r="D109" s="171"/>
      <c r="E109" s="171"/>
      <c r="P109" s="7"/>
    </row>
    <row r="110" spans="1:16" ht="7.5" customHeight="1">
      <c r="A110" s="85"/>
      <c r="B110" s="29"/>
      <c r="C110" s="31"/>
    </row>
    <row r="111" spans="1:16" s="86" customFormat="1" ht="135">
      <c r="A111" s="57" t="s">
        <v>12</v>
      </c>
      <c r="B111" s="82" t="s">
        <v>5</v>
      </c>
      <c r="C111" s="82" t="s">
        <v>6</v>
      </c>
      <c r="D111" s="80" t="s">
        <v>141</v>
      </c>
      <c r="E111" s="82" t="s">
        <v>139</v>
      </c>
      <c r="F111" s="80" t="s">
        <v>7</v>
      </c>
      <c r="G111" s="82" t="s">
        <v>140</v>
      </c>
      <c r="H111" s="81" t="s">
        <v>8</v>
      </c>
      <c r="I111" s="80" t="s">
        <v>211</v>
      </c>
      <c r="J111" s="80" t="s">
        <v>9</v>
      </c>
      <c r="K111" s="83" t="s">
        <v>213</v>
      </c>
      <c r="L111" s="83" t="s">
        <v>214</v>
      </c>
      <c r="M111" s="83" t="s">
        <v>10</v>
      </c>
      <c r="N111" s="83" t="s">
        <v>215</v>
      </c>
      <c r="O111" s="83" t="s">
        <v>216</v>
      </c>
      <c r="P111" s="81" t="s">
        <v>11</v>
      </c>
    </row>
    <row r="112" spans="1:16" s="18" customFormat="1" ht="12" thickBot="1">
      <c r="A112" s="13">
        <v>1</v>
      </c>
      <c r="B112" s="19">
        <v>2</v>
      </c>
      <c r="C112" s="19">
        <v>3</v>
      </c>
      <c r="D112" s="57">
        <v>4</v>
      </c>
      <c r="E112" s="57">
        <v>5</v>
      </c>
      <c r="F112" s="57">
        <v>6</v>
      </c>
      <c r="G112" s="57">
        <v>7</v>
      </c>
      <c r="H112" s="19">
        <v>8</v>
      </c>
      <c r="I112" s="19">
        <v>9</v>
      </c>
      <c r="J112" s="57">
        <v>10</v>
      </c>
      <c r="K112" s="57">
        <v>11</v>
      </c>
      <c r="L112" s="57">
        <v>12</v>
      </c>
      <c r="M112" s="57">
        <v>13</v>
      </c>
      <c r="N112" s="57">
        <v>14</v>
      </c>
      <c r="O112" s="57">
        <v>15</v>
      </c>
      <c r="P112" s="166">
        <v>16</v>
      </c>
    </row>
    <row r="113" spans="1:16" s="18" customFormat="1" ht="22.5" customHeight="1">
      <c r="A113" s="75" t="s">
        <v>236</v>
      </c>
      <c r="B113" s="41" t="s">
        <v>38</v>
      </c>
      <c r="C113" s="42"/>
      <c r="D113" s="95">
        <f t="shared" ref="D113:D120" si="33">F113+P113-E113</f>
        <v>-1230799.75</v>
      </c>
      <c r="E113" s="95">
        <f>E135-E114-E130</f>
        <v>0</v>
      </c>
      <c r="F113" s="95">
        <f t="shared" ref="F113:F120" si="34">H113+I113+J113+K113+L113+M113+N113+O113-G113</f>
        <v>-1230799.75</v>
      </c>
      <c r="G113" s="95">
        <f t="shared" ref="G113:P113" si="35">G135-G114-G130</f>
        <v>0</v>
      </c>
      <c r="H113" s="95">
        <f t="shared" si="35"/>
        <v>0</v>
      </c>
      <c r="I113" s="95">
        <f t="shared" si="35"/>
        <v>0</v>
      </c>
      <c r="J113" s="95">
        <f t="shared" si="35"/>
        <v>0</v>
      </c>
      <c r="K113" s="95">
        <f t="shared" si="35"/>
        <v>0</v>
      </c>
      <c r="L113" s="95">
        <f t="shared" si="35"/>
        <v>0</v>
      </c>
      <c r="M113" s="126">
        <f t="shared" si="35"/>
        <v>-555178.11</v>
      </c>
      <c r="N113" s="126">
        <f t="shared" si="35"/>
        <v>-2599013.0299999998</v>
      </c>
      <c r="O113" s="126">
        <f t="shared" si="35"/>
        <v>1923391.39</v>
      </c>
      <c r="P113" s="96">
        <f t="shared" si="35"/>
        <v>0</v>
      </c>
    </row>
    <row r="114" spans="1:16" s="18" customFormat="1" ht="21.75">
      <c r="A114" s="161" t="s">
        <v>237</v>
      </c>
      <c r="B114" s="39" t="s">
        <v>40</v>
      </c>
      <c r="C114" s="162"/>
      <c r="D114" s="110">
        <f t="shared" si="33"/>
        <v>268231.98</v>
      </c>
      <c r="E114" s="110">
        <f>E115+E118+E124+E127</f>
        <v>0</v>
      </c>
      <c r="F114" s="110">
        <f t="shared" si="34"/>
        <v>268231.98</v>
      </c>
      <c r="G114" s="110">
        <f t="shared" ref="G114:P114" si="36">G115+G118+G124+G127</f>
        <v>0</v>
      </c>
      <c r="H114" s="110">
        <f t="shared" si="36"/>
        <v>0</v>
      </c>
      <c r="I114" s="110">
        <f t="shared" si="36"/>
        <v>0</v>
      </c>
      <c r="J114" s="110">
        <f t="shared" si="36"/>
        <v>0</v>
      </c>
      <c r="K114" s="110">
        <f t="shared" si="36"/>
        <v>0</v>
      </c>
      <c r="L114" s="110">
        <f t="shared" si="36"/>
        <v>0</v>
      </c>
      <c r="M114" s="110">
        <f t="shared" si="36"/>
        <v>420168.33</v>
      </c>
      <c r="N114" s="110">
        <f t="shared" si="36"/>
        <v>-151936.35</v>
      </c>
      <c r="O114" s="110">
        <f t="shared" si="36"/>
        <v>0</v>
      </c>
      <c r="P114" s="104">
        <f t="shared" si="36"/>
        <v>0</v>
      </c>
    </row>
    <row r="115" spans="1:16" s="18" customFormat="1" ht="22.5">
      <c r="A115" s="70" t="s">
        <v>244</v>
      </c>
      <c r="B115" s="39" t="s">
        <v>42</v>
      </c>
      <c r="C115" s="162"/>
      <c r="D115" s="110">
        <f t="shared" si="33"/>
        <v>62107.9</v>
      </c>
      <c r="E115" s="110">
        <f>E116+E117</f>
        <v>0</v>
      </c>
      <c r="F115" s="110">
        <f t="shared" si="34"/>
        <v>62107.9</v>
      </c>
      <c r="G115" s="110">
        <f t="shared" ref="G115:P115" si="37">G116+G117</f>
        <v>0</v>
      </c>
      <c r="H115" s="110">
        <f t="shared" si="37"/>
        <v>0</v>
      </c>
      <c r="I115" s="110">
        <f t="shared" si="37"/>
        <v>0</v>
      </c>
      <c r="J115" s="110">
        <f t="shared" si="37"/>
        <v>0</v>
      </c>
      <c r="K115" s="110">
        <f t="shared" si="37"/>
        <v>0</v>
      </c>
      <c r="L115" s="110">
        <f t="shared" si="37"/>
        <v>0</v>
      </c>
      <c r="M115" s="110">
        <f t="shared" si="37"/>
        <v>126278.94</v>
      </c>
      <c r="N115" s="110">
        <f t="shared" si="37"/>
        <v>-64171.040000000001</v>
      </c>
      <c r="O115" s="110">
        <f t="shared" si="37"/>
        <v>0</v>
      </c>
      <c r="P115" s="134">
        <f t="shared" si="37"/>
        <v>0</v>
      </c>
    </row>
    <row r="116" spans="1:16" s="18" customFormat="1" ht="33.75">
      <c r="A116" s="72" t="s">
        <v>245</v>
      </c>
      <c r="B116" s="22" t="s">
        <v>240</v>
      </c>
      <c r="C116" s="23"/>
      <c r="D116" s="108">
        <f t="shared" si="33"/>
        <v>-174652.15</v>
      </c>
      <c r="E116" s="109"/>
      <c r="F116" s="97">
        <f t="shared" si="34"/>
        <v>-174652.15</v>
      </c>
      <c r="G116" s="109"/>
      <c r="H116" s="99"/>
      <c r="I116" s="100"/>
      <c r="J116" s="99"/>
      <c r="K116" s="99"/>
      <c r="L116" s="100"/>
      <c r="M116" s="109">
        <v>-174652.15</v>
      </c>
      <c r="N116" s="109"/>
      <c r="O116" s="109"/>
      <c r="P116" s="122"/>
    </row>
    <row r="117" spans="1:16" s="18" customFormat="1" ht="11.25">
      <c r="A117" s="72" t="s">
        <v>238</v>
      </c>
      <c r="B117" s="22" t="s">
        <v>241</v>
      </c>
      <c r="C117" s="23"/>
      <c r="D117" s="108">
        <f t="shared" si="33"/>
        <v>236760.05</v>
      </c>
      <c r="E117" s="109"/>
      <c r="F117" s="97">
        <f t="shared" si="34"/>
        <v>236760.05</v>
      </c>
      <c r="G117" s="109"/>
      <c r="H117" s="99"/>
      <c r="I117" s="100"/>
      <c r="J117" s="99"/>
      <c r="K117" s="99"/>
      <c r="L117" s="100"/>
      <c r="M117" s="109">
        <v>300931.09000000003</v>
      </c>
      <c r="N117" s="109">
        <v>-64171.040000000001</v>
      </c>
      <c r="O117" s="109"/>
      <c r="P117" s="122"/>
    </row>
    <row r="118" spans="1:16" s="18" customFormat="1" ht="19.5" customHeight="1">
      <c r="A118" s="70" t="s">
        <v>247</v>
      </c>
      <c r="B118" s="39" t="s">
        <v>44</v>
      </c>
      <c r="C118" s="162"/>
      <c r="D118" s="110">
        <f t="shared" si="33"/>
        <v>0</v>
      </c>
      <c r="E118" s="110">
        <f>E119+E120</f>
        <v>0</v>
      </c>
      <c r="F118" s="110">
        <f t="shared" si="34"/>
        <v>0</v>
      </c>
      <c r="G118" s="110">
        <f t="shared" ref="G118:P118" si="38">G119+G120</f>
        <v>0</v>
      </c>
      <c r="H118" s="110">
        <f t="shared" si="38"/>
        <v>0</v>
      </c>
      <c r="I118" s="110">
        <f t="shared" si="38"/>
        <v>0</v>
      </c>
      <c r="J118" s="110">
        <f t="shared" si="38"/>
        <v>0</v>
      </c>
      <c r="K118" s="110">
        <f t="shared" si="38"/>
        <v>0</v>
      </c>
      <c r="L118" s="110">
        <f t="shared" si="38"/>
        <v>0</v>
      </c>
      <c r="M118" s="110">
        <f t="shared" si="38"/>
        <v>0</v>
      </c>
      <c r="N118" s="110">
        <f t="shared" si="38"/>
        <v>0</v>
      </c>
      <c r="O118" s="110">
        <f t="shared" si="38"/>
        <v>0</v>
      </c>
      <c r="P118" s="104">
        <f t="shared" si="38"/>
        <v>0</v>
      </c>
    </row>
    <row r="119" spans="1:16" s="18" customFormat="1" ht="33.75">
      <c r="A119" s="72" t="s">
        <v>246</v>
      </c>
      <c r="B119" s="22" t="s">
        <v>242</v>
      </c>
      <c r="C119" s="23"/>
      <c r="D119" s="108">
        <f t="shared" si="33"/>
        <v>0</v>
      </c>
      <c r="E119" s="109"/>
      <c r="F119" s="97">
        <f t="shared" si="34"/>
        <v>0</v>
      </c>
      <c r="G119" s="109"/>
      <c r="H119" s="99"/>
      <c r="I119" s="100"/>
      <c r="J119" s="99"/>
      <c r="K119" s="99"/>
      <c r="L119" s="100"/>
      <c r="M119" s="109"/>
      <c r="N119" s="109"/>
      <c r="O119" s="109"/>
      <c r="P119" s="122"/>
    </row>
    <row r="120" spans="1:16" s="18" customFormat="1" ht="19.5" customHeight="1" thickBot="1">
      <c r="A120" s="136" t="s">
        <v>239</v>
      </c>
      <c r="B120" s="73" t="s">
        <v>243</v>
      </c>
      <c r="C120" s="74"/>
      <c r="D120" s="112">
        <f t="shared" si="33"/>
        <v>0</v>
      </c>
      <c r="E120" s="113"/>
      <c r="F120" s="119">
        <f t="shared" si="34"/>
        <v>0</v>
      </c>
      <c r="G120" s="113"/>
      <c r="H120" s="114"/>
      <c r="I120" s="113"/>
      <c r="J120" s="114"/>
      <c r="K120" s="114"/>
      <c r="L120" s="113"/>
      <c r="M120" s="113"/>
      <c r="N120" s="113"/>
      <c r="O120" s="113"/>
      <c r="P120" s="159"/>
    </row>
    <row r="121" spans="1:16" s="1" customFormat="1" ht="12.75" customHeight="1">
      <c r="A121" s="15"/>
      <c r="B121" s="28"/>
      <c r="C121" s="28"/>
      <c r="D121" s="6"/>
      <c r="E121" s="6"/>
      <c r="F121" s="6"/>
      <c r="G121" s="6"/>
      <c r="H121" s="6"/>
      <c r="I121" s="6"/>
      <c r="J121" s="6"/>
      <c r="K121" s="6"/>
      <c r="L121" s="148"/>
      <c r="M121" s="148"/>
      <c r="N121" s="148"/>
      <c r="O121" s="148"/>
      <c r="P121" s="138" t="s">
        <v>248</v>
      </c>
    </row>
    <row r="122" spans="1:16" s="18" customFormat="1" ht="135">
      <c r="A122" s="13" t="s">
        <v>12</v>
      </c>
      <c r="B122" s="82" t="s">
        <v>5</v>
      </c>
      <c r="C122" s="82" t="s">
        <v>6</v>
      </c>
      <c r="D122" s="80" t="s">
        <v>141</v>
      </c>
      <c r="E122" s="82" t="s">
        <v>139</v>
      </c>
      <c r="F122" s="80" t="s">
        <v>7</v>
      </c>
      <c r="G122" s="82" t="s">
        <v>140</v>
      </c>
      <c r="H122" s="81" t="s">
        <v>8</v>
      </c>
      <c r="I122" s="80" t="s">
        <v>211</v>
      </c>
      <c r="J122" s="80" t="s">
        <v>9</v>
      </c>
      <c r="K122" s="83" t="s">
        <v>213</v>
      </c>
      <c r="L122" s="83" t="s">
        <v>214</v>
      </c>
      <c r="M122" s="83" t="s">
        <v>10</v>
      </c>
      <c r="N122" s="83" t="s">
        <v>215</v>
      </c>
      <c r="O122" s="83" t="s">
        <v>216</v>
      </c>
      <c r="P122" s="81" t="s">
        <v>11</v>
      </c>
    </row>
    <row r="123" spans="1:16" s="18" customFormat="1" ht="12" thickBot="1">
      <c r="A123" s="13">
        <v>1</v>
      </c>
      <c r="B123" s="19">
        <v>2</v>
      </c>
      <c r="C123" s="19">
        <v>3</v>
      </c>
      <c r="D123" s="57">
        <v>4</v>
      </c>
      <c r="E123" s="57">
        <v>5</v>
      </c>
      <c r="F123" s="57">
        <v>6</v>
      </c>
      <c r="G123" s="57">
        <v>7</v>
      </c>
      <c r="H123" s="19">
        <v>8</v>
      </c>
      <c r="I123" s="19">
        <v>9</v>
      </c>
      <c r="J123" s="57">
        <v>10</v>
      </c>
      <c r="K123" s="57">
        <v>11</v>
      </c>
      <c r="L123" s="57">
        <v>12</v>
      </c>
      <c r="M123" s="57">
        <v>13</v>
      </c>
      <c r="N123" s="57">
        <v>14</v>
      </c>
      <c r="O123" s="57">
        <v>15</v>
      </c>
      <c r="P123" s="166">
        <v>16</v>
      </c>
    </row>
    <row r="124" spans="1:16" s="18" customFormat="1" ht="19.5" customHeight="1">
      <c r="A124" s="70" t="s">
        <v>249</v>
      </c>
      <c r="B124" s="43" t="s">
        <v>46</v>
      </c>
      <c r="C124" s="44"/>
      <c r="D124" s="120">
        <f t="shared" ref="D124:D138" si="39">F124+P124-E124</f>
        <v>206124.08</v>
      </c>
      <c r="E124" s="120">
        <f>E125+E126</f>
        <v>0</v>
      </c>
      <c r="F124" s="120">
        <f t="shared" ref="F124:F138" si="40">H124+I124+J124+K124+L124+M124+N124+O124-G124</f>
        <v>206124.08</v>
      </c>
      <c r="G124" s="120">
        <f t="shared" ref="G124:P124" si="41">G125+G126</f>
        <v>0</v>
      </c>
      <c r="H124" s="120">
        <f t="shared" si="41"/>
        <v>0</v>
      </c>
      <c r="I124" s="120">
        <f t="shared" si="41"/>
        <v>0</v>
      </c>
      <c r="J124" s="120">
        <f t="shared" si="41"/>
        <v>0</v>
      </c>
      <c r="K124" s="120">
        <f t="shared" si="41"/>
        <v>0</v>
      </c>
      <c r="L124" s="120">
        <f t="shared" si="41"/>
        <v>0</v>
      </c>
      <c r="M124" s="120">
        <f t="shared" si="41"/>
        <v>293889.39</v>
      </c>
      <c r="N124" s="120">
        <f t="shared" si="41"/>
        <v>-87765.31</v>
      </c>
      <c r="O124" s="120">
        <f t="shared" si="41"/>
        <v>0</v>
      </c>
      <c r="P124" s="121">
        <f t="shared" si="41"/>
        <v>0</v>
      </c>
    </row>
    <row r="125" spans="1:16" s="18" customFormat="1" ht="33.75">
      <c r="A125" s="72" t="s">
        <v>251</v>
      </c>
      <c r="B125" s="22" t="s">
        <v>252</v>
      </c>
      <c r="C125" s="23" t="s">
        <v>254</v>
      </c>
      <c r="D125" s="108">
        <f t="shared" si="39"/>
        <v>-1787669.55</v>
      </c>
      <c r="E125" s="109"/>
      <c r="F125" s="97">
        <f t="shared" si="40"/>
        <v>-1787669.55</v>
      </c>
      <c r="G125" s="109"/>
      <c r="H125" s="99"/>
      <c r="I125" s="100"/>
      <c r="J125" s="99"/>
      <c r="K125" s="99"/>
      <c r="L125" s="100"/>
      <c r="M125" s="109">
        <v>-1085790.72</v>
      </c>
      <c r="N125" s="109">
        <v>-658428.82999999996</v>
      </c>
      <c r="O125" s="109">
        <v>-43450</v>
      </c>
      <c r="P125" s="122"/>
    </row>
    <row r="126" spans="1:16" s="18" customFormat="1" ht="22.5">
      <c r="A126" s="72" t="s">
        <v>250</v>
      </c>
      <c r="B126" s="26" t="s">
        <v>253</v>
      </c>
      <c r="C126" s="27" t="s">
        <v>255</v>
      </c>
      <c r="D126" s="163">
        <f t="shared" si="39"/>
        <v>1993793.63</v>
      </c>
      <c r="E126" s="151"/>
      <c r="F126" s="164">
        <f t="shared" si="40"/>
        <v>1993793.63</v>
      </c>
      <c r="G126" s="151"/>
      <c r="H126" s="102"/>
      <c r="I126" s="111"/>
      <c r="J126" s="102"/>
      <c r="K126" s="102"/>
      <c r="L126" s="111"/>
      <c r="M126" s="151">
        <v>1379680.11</v>
      </c>
      <c r="N126" s="151">
        <v>570663.52</v>
      </c>
      <c r="O126" s="151">
        <v>43450</v>
      </c>
      <c r="P126" s="165"/>
    </row>
    <row r="127" spans="1:16" s="18" customFormat="1" ht="22.5">
      <c r="A127" s="70" t="s">
        <v>256</v>
      </c>
      <c r="B127" s="39" t="s">
        <v>258</v>
      </c>
      <c r="C127" s="162"/>
      <c r="D127" s="110">
        <f t="shared" si="39"/>
        <v>0</v>
      </c>
      <c r="E127" s="110">
        <f>E128+E129</f>
        <v>0</v>
      </c>
      <c r="F127" s="110">
        <f t="shared" si="40"/>
        <v>0</v>
      </c>
      <c r="G127" s="110">
        <f t="shared" ref="G127:P127" si="42">G128+G129</f>
        <v>0</v>
      </c>
      <c r="H127" s="110">
        <f t="shared" si="42"/>
        <v>0</v>
      </c>
      <c r="I127" s="110">
        <f t="shared" si="42"/>
        <v>0</v>
      </c>
      <c r="J127" s="110">
        <f t="shared" si="42"/>
        <v>0</v>
      </c>
      <c r="K127" s="110">
        <f t="shared" si="42"/>
        <v>0</v>
      </c>
      <c r="L127" s="110">
        <f t="shared" si="42"/>
        <v>0</v>
      </c>
      <c r="M127" s="110">
        <f t="shared" si="42"/>
        <v>0</v>
      </c>
      <c r="N127" s="110">
        <f t="shared" si="42"/>
        <v>0</v>
      </c>
      <c r="O127" s="110">
        <f t="shared" si="42"/>
        <v>0</v>
      </c>
      <c r="P127" s="104">
        <f t="shared" si="42"/>
        <v>0</v>
      </c>
    </row>
    <row r="128" spans="1:16" s="18" customFormat="1" ht="22.5">
      <c r="A128" s="72" t="s">
        <v>261</v>
      </c>
      <c r="B128" s="22" t="s">
        <v>259</v>
      </c>
      <c r="C128" s="23" t="s">
        <v>254</v>
      </c>
      <c r="D128" s="108">
        <f t="shared" si="39"/>
        <v>0</v>
      </c>
      <c r="E128" s="109"/>
      <c r="F128" s="97">
        <f t="shared" si="40"/>
        <v>0</v>
      </c>
      <c r="G128" s="109"/>
      <c r="H128" s="99"/>
      <c r="I128" s="100"/>
      <c r="J128" s="99"/>
      <c r="K128" s="99"/>
      <c r="L128" s="100"/>
      <c r="M128" s="109"/>
      <c r="N128" s="109"/>
      <c r="O128" s="109"/>
      <c r="P128" s="122"/>
    </row>
    <row r="129" spans="1:16" s="18" customFormat="1" ht="19.5" customHeight="1">
      <c r="A129" s="72" t="s">
        <v>257</v>
      </c>
      <c r="B129" s="26" t="s">
        <v>260</v>
      </c>
      <c r="C129" s="30" t="s">
        <v>255</v>
      </c>
      <c r="D129" s="110">
        <f t="shared" si="39"/>
        <v>0</v>
      </c>
      <c r="E129" s="109"/>
      <c r="F129" s="103">
        <f t="shared" si="40"/>
        <v>0</v>
      </c>
      <c r="G129" s="109"/>
      <c r="H129" s="118"/>
      <c r="I129" s="109"/>
      <c r="J129" s="118"/>
      <c r="K129" s="118"/>
      <c r="L129" s="109"/>
      <c r="M129" s="109"/>
      <c r="N129" s="109"/>
      <c r="O129" s="109"/>
      <c r="P129" s="156"/>
    </row>
    <row r="130" spans="1:16" s="18" customFormat="1" ht="21.75">
      <c r="A130" s="161" t="s">
        <v>262</v>
      </c>
      <c r="B130" s="39" t="s">
        <v>271</v>
      </c>
      <c r="C130" s="162"/>
      <c r="D130" s="110">
        <f t="shared" si="39"/>
        <v>0</v>
      </c>
      <c r="E130" s="110">
        <f>E131+E132+E133+E134</f>
        <v>0</v>
      </c>
      <c r="F130" s="110">
        <f t="shared" si="40"/>
        <v>0</v>
      </c>
      <c r="G130" s="110">
        <f t="shared" ref="G130:P130" si="43">G131+G132+G133+G134</f>
        <v>0</v>
      </c>
      <c r="H130" s="110">
        <f t="shared" si="43"/>
        <v>0</v>
      </c>
      <c r="I130" s="110">
        <f t="shared" si="43"/>
        <v>0</v>
      </c>
      <c r="J130" s="110">
        <f t="shared" si="43"/>
        <v>0</v>
      </c>
      <c r="K130" s="110">
        <f t="shared" si="43"/>
        <v>0</v>
      </c>
      <c r="L130" s="110">
        <f t="shared" si="43"/>
        <v>0</v>
      </c>
      <c r="M130" s="110">
        <f t="shared" si="43"/>
        <v>0</v>
      </c>
      <c r="N130" s="110">
        <f t="shared" si="43"/>
        <v>0</v>
      </c>
      <c r="O130" s="110">
        <f t="shared" si="43"/>
        <v>0</v>
      </c>
      <c r="P130" s="104">
        <f t="shared" si="43"/>
        <v>0</v>
      </c>
    </row>
    <row r="131" spans="1:16" s="18" customFormat="1" ht="33.75">
      <c r="A131" s="72" t="s">
        <v>266</v>
      </c>
      <c r="B131" s="22" t="s">
        <v>272</v>
      </c>
      <c r="C131" s="23" t="s">
        <v>254</v>
      </c>
      <c r="D131" s="108">
        <f t="shared" si="39"/>
        <v>0</v>
      </c>
      <c r="E131" s="109"/>
      <c r="F131" s="97">
        <f t="shared" si="40"/>
        <v>0</v>
      </c>
      <c r="G131" s="109"/>
      <c r="H131" s="99"/>
      <c r="I131" s="100"/>
      <c r="J131" s="99"/>
      <c r="K131" s="99"/>
      <c r="L131" s="100"/>
      <c r="M131" s="109"/>
      <c r="N131" s="109"/>
      <c r="O131" s="109"/>
      <c r="P131" s="122"/>
    </row>
    <row r="132" spans="1:16" s="18" customFormat="1" ht="19.5" customHeight="1">
      <c r="A132" s="72" t="s">
        <v>263</v>
      </c>
      <c r="B132" s="22" t="s">
        <v>273</v>
      </c>
      <c r="C132" s="23" t="s">
        <v>255</v>
      </c>
      <c r="D132" s="108">
        <f t="shared" si="39"/>
        <v>0</v>
      </c>
      <c r="E132" s="109"/>
      <c r="F132" s="97">
        <f t="shared" si="40"/>
        <v>0</v>
      </c>
      <c r="G132" s="109"/>
      <c r="H132" s="99"/>
      <c r="I132" s="100"/>
      <c r="J132" s="99"/>
      <c r="K132" s="99"/>
      <c r="L132" s="100"/>
      <c r="M132" s="109"/>
      <c r="N132" s="109"/>
      <c r="O132" s="109"/>
      <c r="P132" s="122"/>
    </row>
    <row r="133" spans="1:16" s="18" customFormat="1" ht="22.5">
      <c r="A133" s="72" t="s">
        <v>264</v>
      </c>
      <c r="B133" s="22" t="s">
        <v>274</v>
      </c>
      <c r="C133" s="23" t="s">
        <v>254</v>
      </c>
      <c r="D133" s="108">
        <f t="shared" si="39"/>
        <v>0</v>
      </c>
      <c r="E133" s="109"/>
      <c r="F133" s="97">
        <f t="shared" si="40"/>
        <v>0</v>
      </c>
      <c r="G133" s="109"/>
      <c r="H133" s="99"/>
      <c r="I133" s="100"/>
      <c r="J133" s="99"/>
      <c r="K133" s="99"/>
      <c r="L133" s="100"/>
      <c r="M133" s="109"/>
      <c r="N133" s="109"/>
      <c r="O133" s="109"/>
      <c r="P133" s="122"/>
    </row>
    <row r="134" spans="1:16" s="18" customFormat="1" ht="22.5">
      <c r="A134" s="72" t="s">
        <v>265</v>
      </c>
      <c r="B134" s="22" t="s">
        <v>275</v>
      </c>
      <c r="C134" s="23" t="s">
        <v>255</v>
      </c>
      <c r="D134" s="108">
        <f t="shared" si="39"/>
        <v>0</v>
      </c>
      <c r="E134" s="109"/>
      <c r="F134" s="97">
        <f t="shared" si="40"/>
        <v>0</v>
      </c>
      <c r="G134" s="109"/>
      <c r="H134" s="99"/>
      <c r="I134" s="100"/>
      <c r="J134" s="99"/>
      <c r="K134" s="99"/>
      <c r="L134" s="100"/>
      <c r="M134" s="109"/>
      <c r="N134" s="109"/>
      <c r="O134" s="109"/>
      <c r="P134" s="122"/>
    </row>
    <row r="135" spans="1:16" s="18" customFormat="1" ht="19.5" customHeight="1">
      <c r="A135" s="161" t="s">
        <v>267</v>
      </c>
      <c r="B135" s="39" t="s">
        <v>119</v>
      </c>
      <c r="C135" s="162"/>
      <c r="D135" s="110">
        <f t="shared" si="39"/>
        <v>-962567.77</v>
      </c>
      <c r="E135" s="110">
        <f>E136+E137+E138</f>
        <v>0</v>
      </c>
      <c r="F135" s="110">
        <f t="shared" si="40"/>
        <v>-962567.77</v>
      </c>
      <c r="G135" s="110">
        <f t="shared" ref="G135:P135" si="44">G136+G137+G138</f>
        <v>0</v>
      </c>
      <c r="H135" s="110">
        <f t="shared" si="44"/>
        <v>0</v>
      </c>
      <c r="I135" s="110">
        <f t="shared" si="44"/>
        <v>0</v>
      </c>
      <c r="J135" s="110">
        <f t="shared" si="44"/>
        <v>0</v>
      </c>
      <c r="K135" s="110">
        <f t="shared" si="44"/>
        <v>0</v>
      </c>
      <c r="L135" s="110">
        <f t="shared" si="44"/>
        <v>0</v>
      </c>
      <c r="M135" s="110">
        <f t="shared" si="44"/>
        <v>-135009.78</v>
      </c>
      <c r="N135" s="110">
        <f t="shared" si="44"/>
        <v>-2750949.38</v>
      </c>
      <c r="O135" s="110">
        <f t="shared" si="44"/>
        <v>1923391.39</v>
      </c>
      <c r="P135" s="104">
        <f t="shared" si="44"/>
        <v>0</v>
      </c>
    </row>
    <row r="136" spans="1:16" s="18" customFormat="1" ht="22.5">
      <c r="A136" s="72" t="s">
        <v>270</v>
      </c>
      <c r="B136" s="22" t="s">
        <v>276</v>
      </c>
      <c r="C136" s="23" t="s">
        <v>254</v>
      </c>
      <c r="D136" s="108">
        <f t="shared" si="39"/>
        <v>-699936354.33000004</v>
      </c>
      <c r="E136" s="109"/>
      <c r="F136" s="97">
        <f t="shared" si="40"/>
        <v>-699936354.33000004</v>
      </c>
      <c r="G136" s="109">
        <v>-18872902</v>
      </c>
      <c r="H136" s="99"/>
      <c r="I136" s="100"/>
      <c r="J136" s="99"/>
      <c r="K136" s="99"/>
      <c r="L136" s="100"/>
      <c r="M136" s="109">
        <v>-551380007.10000002</v>
      </c>
      <c r="N136" s="109">
        <v>-120433871.54000001</v>
      </c>
      <c r="O136" s="109">
        <v>-46995377.689999998</v>
      </c>
      <c r="P136" s="122"/>
    </row>
    <row r="137" spans="1:16" s="18" customFormat="1" ht="11.25">
      <c r="A137" s="72" t="s">
        <v>268</v>
      </c>
      <c r="B137" s="22" t="s">
        <v>277</v>
      </c>
      <c r="C137" s="23" t="s">
        <v>255</v>
      </c>
      <c r="D137" s="108">
        <f t="shared" si="39"/>
        <v>698973786.55999994</v>
      </c>
      <c r="E137" s="109"/>
      <c r="F137" s="97">
        <f t="shared" si="40"/>
        <v>698973786.55999994</v>
      </c>
      <c r="G137" s="109">
        <v>18872902</v>
      </c>
      <c r="H137" s="99"/>
      <c r="I137" s="100"/>
      <c r="J137" s="99"/>
      <c r="K137" s="99"/>
      <c r="L137" s="100"/>
      <c r="M137" s="109">
        <v>551244997.32000005</v>
      </c>
      <c r="N137" s="109">
        <v>117682922.16</v>
      </c>
      <c r="O137" s="109">
        <v>48918769.079999998</v>
      </c>
      <c r="P137" s="122"/>
    </row>
    <row r="138" spans="1:16" s="18" customFormat="1" ht="19.5" customHeight="1" thickBot="1">
      <c r="A138" s="136" t="s">
        <v>269</v>
      </c>
      <c r="B138" s="73" t="s">
        <v>278</v>
      </c>
      <c r="C138" s="74" t="s">
        <v>36</v>
      </c>
      <c r="D138" s="112">
        <f t="shared" si="39"/>
        <v>0</v>
      </c>
      <c r="E138" s="113"/>
      <c r="F138" s="119">
        <f t="shared" si="40"/>
        <v>0</v>
      </c>
      <c r="G138" s="113"/>
      <c r="H138" s="114"/>
      <c r="I138" s="113"/>
      <c r="J138" s="114"/>
      <c r="K138" s="114"/>
      <c r="L138" s="113"/>
      <c r="M138" s="113"/>
      <c r="N138" s="113"/>
      <c r="O138" s="113"/>
      <c r="P138" s="159"/>
    </row>
    <row r="139" spans="1:16" s="1" customFormat="1" ht="23.25" customHeight="1">
      <c r="A139" s="17"/>
      <c r="B139" s="32" t="s">
        <v>135</v>
      </c>
      <c r="C139" s="2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</sheetData>
  <mergeCells count="10">
    <mergeCell ref="A1:J1"/>
    <mergeCell ref="D3:E3"/>
    <mergeCell ref="B5:J5"/>
    <mergeCell ref="B6:J6"/>
    <mergeCell ref="B39:E39"/>
    <mergeCell ref="B66:E66"/>
    <mergeCell ref="B9:E9"/>
    <mergeCell ref="L51:P51"/>
    <mergeCell ref="B109:E109"/>
    <mergeCell ref="B51:E51"/>
  </mergeCells>
  <phoneticPr fontId="0" type="noConversion"/>
  <pageMargins left="0.35433070866141736" right="0.15748031496062992" top="0.98425196850393704" bottom="0.98425196850393704" header="0.51181102362204722" footer="0.51181102362204722"/>
  <pageSetup paperSize="9" scale="52" fitToHeight="100" orientation="landscape" blackAndWhite="1" r:id="rId1"/>
  <headerFooter alignWithMargins="0"/>
  <rowBreaks count="4" manualBreakCount="4">
    <brk id="38" max="16383" man="1"/>
    <brk id="65" max="16383" man="1"/>
    <brk id="94" max="16383" man="1"/>
    <brk id="120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SYSTEM</cp:lastModifiedBy>
  <cp:lastPrinted>2011-04-28T10:12:09Z</cp:lastPrinted>
  <dcterms:created xsi:type="dcterms:W3CDTF">2008-05-06T11:57:50Z</dcterms:created>
  <dcterms:modified xsi:type="dcterms:W3CDTF">2017-08-18T08:13:38Z</dcterms:modified>
</cp:coreProperties>
</file>