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11595" tabRatio="530" activeTab="2"/>
  </bookViews>
  <sheets>
    <sheet name="0503323 (1-3. Печать)" sheetId="1" r:id="rId1"/>
    <sheet name="0503323 (1-3. Сокращенный)" sheetId="2" r:id="rId2"/>
    <sheet name="0503323 (4. Выбытия)" sheetId="3" r:id="rId3"/>
  </sheets>
  <definedNames>
    <definedName name="ScriptStr" localSheetId="1">#REF!</definedName>
    <definedName name="ScriptStr" localSheetId="2">#REF!</definedName>
    <definedName name="ScriptStr">#REF!</definedName>
    <definedName name="txt_fileName" localSheetId="1">#REF!</definedName>
    <definedName name="txt_fileName" localSheetId="2">#REF!</definedName>
    <definedName name="txt_fileName">#REF!</definedName>
    <definedName name="МФБухгалтер" localSheetId="1">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</definedNames>
  <calcPr calcId="124519" fullPrecision="0"/>
</workbook>
</file>

<file path=xl/calcChain.xml><?xml version="1.0" encoding="utf-8"?>
<calcChain xmlns="http://schemas.openxmlformats.org/spreadsheetml/2006/main">
  <c r="V207" i="3"/>
  <c r="J207"/>
  <c r="H207" s="1"/>
  <c r="V206"/>
  <c r="J206"/>
  <c r="H206"/>
  <c r="V205"/>
  <c r="J205"/>
  <c r="H205" s="1"/>
  <c r="V204"/>
  <c r="J204"/>
  <c r="H204" s="1"/>
  <c r="V203"/>
  <c r="J203"/>
  <c r="H203" s="1"/>
  <c r="V202"/>
  <c r="J202"/>
  <c r="H202"/>
  <c r="V201"/>
  <c r="J201"/>
  <c r="H201" s="1"/>
  <c r="V200"/>
  <c r="J200"/>
  <c r="H200" s="1"/>
  <c r="V199"/>
  <c r="J199"/>
  <c r="H199" s="1"/>
  <c r="V198"/>
  <c r="J198"/>
  <c r="H198"/>
  <c r="V197"/>
  <c r="J197"/>
  <c r="H197" s="1"/>
  <c r="V196"/>
  <c r="J196"/>
  <c r="H196" s="1"/>
  <c r="V195"/>
  <c r="J195"/>
  <c r="H195" s="1"/>
  <c r="V194"/>
  <c r="J194"/>
  <c r="H194"/>
  <c r="V193"/>
  <c r="J193"/>
  <c r="H193" s="1"/>
  <c r="V192"/>
  <c r="J192"/>
  <c r="H192" s="1"/>
  <c r="V191"/>
  <c r="J191"/>
  <c r="H191" s="1"/>
  <c r="V190"/>
  <c r="J190"/>
  <c r="H190"/>
  <c r="V189"/>
  <c r="J189"/>
  <c r="H189" s="1"/>
  <c r="V188"/>
  <c r="J188"/>
  <c r="H188"/>
  <c r="V187"/>
  <c r="J187"/>
  <c r="H187" s="1"/>
  <c r="V186"/>
  <c r="J186"/>
  <c r="H186"/>
  <c r="V185"/>
  <c r="J185"/>
  <c r="H185" s="1"/>
  <c r="V184"/>
  <c r="J184"/>
  <c r="H184"/>
  <c r="V183"/>
  <c r="J183"/>
  <c r="H183" s="1"/>
  <c r="V182"/>
  <c r="J182"/>
  <c r="H182"/>
  <c r="V181"/>
  <c r="J181"/>
  <c r="H181" s="1"/>
  <c r="V180"/>
  <c r="J180"/>
  <c r="H180"/>
  <c r="V179"/>
  <c r="J179"/>
  <c r="H179" s="1"/>
  <c r="V178"/>
  <c r="J178"/>
  <c r="H178"/>
  <c r="V177"/>
  <c r="J177"/>
  <c r="H177" s="1"/>
  <c r="V176"/>
  <c r="J176"/>
  <c r="H176"/>
  <c r="V175"/>
  <c r="J175"/>
  <c r="H175" s="1"/>
  <c r="V174"/>
  <c r="J174"/>
  <c r="H174"/>
  <c r="V173"/>
  <c r="J173"/>
  <c r="H173" s="1"/>
  <c r="V172"/>
  <c r="J172"/>
  <c r="H172"/>
  <c r="V171"/>
  <c r="J171"/>
  <c r="H171" s="1"/>
  <c r="V170"/>
  <c r="J170"/>
  <c r="H170"/>
  <c r="V169"/>
  <c r="J169"/>
  <c r="H169" s="1"/>
  <c r="V168"/>
  <c r="J168"/>
  <c r="H168"/>
  <c r="V167"/>
  <c r="J167"/>
  <c r="H167" s="1"/>
  <c r="V166"/>
  <c r="J166"/>
  <c r="H166"/>
  <c r="V165"/>
  <c r="J165"/>
  <c r="H165" s="1"/>
  <c r="V164"/>
  <c r="J164"/>
  <c r="H164"/>
  <c r="V163"/>
  <c r="J163"/>
  <c r="H163" s="1"/>
  <c r="V162"/>
  <c r="J162"/>
  <c r="H162"/>
  <c r="V161"/>
  <c r="J161"/>
  <c r="H161" s="1"/>
  <c r="V160"/>
  <c r="J160"/>
  <c r="H160"/>
  <c r="V159"/>
  <c r="J159"/>
  <c r="H159" s="1"/>
  <c r="V158"/>
  <c r="J158"/>
  <c r="H158"/>
  <c r="V157"/>
  <c r="J157"/>
  <c r="H157" s="1"/>
  <c r="V156"/>
  <c r="J156"/>
  <c r="H156"/>
  <c r="V155"/>
  <c r="J155"/>
  <c r="H155" s="1"/>
  <c r="V154"/>
  <c r="J154"/>
  <c r="H154"/>
  <c r="V153"/>
  <c r="J153"/>
  <c r="H153" s="1"/>
  <c r="V152"/>
  <c r="J152"/>
  <c r="H152"/>
  <c r="V151"/>
  <c r="J151"/>
  <c r="H151" s="1"/>
  <c r="V150"/>
  <c r="J150"/>
  <c r="H150"/>
  <c r="V149"/>
  <c r="J149"/>
  <c r="H149" s="1"/>
  <c r="V148"/>
  <c r="J148"/>
  <c r="H148"/>
  <c r="V147"/>
  <c r="J147"/>
  <c r="H147" s="1"/>
  <c r="V146"/>
  <c r="J146"/>
  <c r="H146"/>
  <c r="V145"/>
  <c r="J145"/>
  <c r="H145" s="1"/>
  <c r="V144"/>
  <c r="J144"/>
  <c r="H144"/>
  <c r="V143"/>
  <c r="J143"/>
  <c r="H143" s="1"/>
  <c r="V142"/>
  <c r="J142"/>
  <c r="H142"/>
  <c r="V141"/>
  <c r="J141"/>
  <c r="H141" s="1"/>
  <c r="V140"/>
  <c r="J140"/>
  <c r="H140"/>
  <c r="V139"/>
  <c r="J139"/>
  <c r="H139" s="1"/>
  <c r="V138"/>
  <c r="J138"/>
  <c r="H138"/>
  <c r="V137"/>
  <c r="J137"/>
  <c r="H137" s="1"/>
  <c r="V136"/>
  <c r="J136"/>
  <c r="H136"/>
  <c r="V135"/>
  <c r="J135"/>
  <c r="H135" s="1"/>
  <c r="V134"/>
  <c r="J134"/>
  <c r="H134"/>
  <c r="V133"/>
  <c r="J133"/>
  <c r="H133" s="1"/>
  <c r="V132"/>
  <c r="J132"/>
  <c r="H132"/>
  <c r="V131"/>
  <c r="J131"/>
  <c r="H131" s="1"/>
  <c r="V130"/>
  <c r="J130"/>
  <c r="H130"/>
  <c r="V129"/>
  <c r="J129"/>
  <c r="H129" s="1"/>
  <c r="V128"/>
  <c r="J128"/>
  <c r="H128"/>
  <c r="V127"/>
  <c r="J127"/>
  <c r="H127" s="1"/>
  <c r="V126"/>
  <c r="J126"/>
  <c r="H126"/>
  <c r="V125"/>
  <c r="J125"/>
  <c r="H125" s="1"/>
  <c r="V124"/>
  <c r="J124"/>
  <c r="H124"/>
  <c r="V123"/>
  <c r="J123"/>
  <c r="H123" s="1"/>
  <c r="V122"/>
  <c r="J122"/>
  <c r="H122"/>
  <c r="V121"/>
  <c r="J121"/>
  <c r="H121" s="1"/>
  <c r="V120"/>
  <c r="J120"/>
  <c r="H120"/>
  <c r="V119"/>
  <c r="J119"/>
  <c r="H119" s="1"/>
  <c r="V118"/>
  <c r="J118"/>
  <c r="H118"/>
  <c r="V117"/>
  <c r="J117"/>
  <c r="H117" s="1"/>
  <c r="V116"/>
  <c r="J116"/>
  <c r="H116"/>
  <c r="V115"/>
  <c r="J115"/>
  <c r="H115" s="1"/>
  <c r="V114"/>
  <c r="J114"/>
  <c r="H114"/>
  <c r="V113"/>
  <c r="J113"/>
  <c r="H113" s="1"/>
  <c r="V112"/>
  <c r="J112"/>
  <c r="H112"/>
  <c r="V111"/>
  <c r="J111"/>
  <c r="H111" s="1"/>
  <c r="V110"/>
  <c r="J110"/>
  <c r="H110"/>
  <c r="V109"/>
  <c r="J109"/>
  <c r="H109" s="1"/>
  <c r="V108"/>
  <c r="J108"/>
  <c r="H108"/>
  <c r="V107"/>
  <c r="J107"/>
  <c r="H107" s="1"/>
  <c r="V106"/>
  <c r="J106"/>
  <c r="H106"/>
  <c r="V105"/>
  <c r="J105"/>
  <c r="H105" s="1"/>
  <c r="V104"/>
  <c r="J104"/>
  <c r="H104"/>
  <c r="V103"/>
  <c r="J103"/>
  <c r="H103" s="1"/>
  <c r="V102"/>
  <c r="J102"/>
  <c r="H102"/>
  <c r="V101"/>
  <c r="J101"/>
  <c r="H101" s="1"/>
  <c r="V100"/>
  <c r="J100"/>
  <c r="H100"/>
  <c r="V99"/>
  <c r="J99"/>
  <c r="H99" s="1"/>
  <c r="V98"/>
  <c r="J98"/>
  <c r="H98"/>
  <c r="V97"/>
  <c r="J97"/>
  <c r="H97" s="1"/>
  <c r="V96"/>
  <c r="J96"/>
  <c r="H96"/>
  <c r="V95"/>
  <c r="J95"/>
  <c r="H95" s="1"/>
  <c r="V94"/>
  <c r="J94"/>
  <c r="H94"/>
  <c r="V93"/>
  <c r="J93"/>
  <c r="H93" s="1"/>
  <c r="V92"/>
  <c r="J92"/>
  <c r="H92"/>
  <c r="V91"/>
  <c r="J91"/>
  <c r="H91" s="1"/>
  <c r="V90"/>
  <c r="J90"/>
  <c r="H90"/>
  <c r="V89"/>
  <c r="J89"/>
  <c r="H89" s="1"/>
  <c r="V88"/>
  <c r="J88"/>
  <c r="H88"/>
  <c r="V87"/>
  <c r="J87"/>
  <c r="H87" s="1"/>
  <c r="V86"/>
  <c r="J86"/>
  <c r="H86"/>
  <c r="V85"/>
  <c r="J85"/>
  <c r="H85" s="1"/>
  <c r="V84"/>
  <c r="J84"/>
  <c r="H84"/>
  <c r="V83"/>
  <c r="J83"/>
  <c r="H83" s="1"/>
  <c r="V82"/>
  <c r="J82"/>
  <c r="H82"/>
  <c r="V81"/>
  <c r="J81"/>
  <c r="H81" s="1"/>
  <c r="V80"/>
  <c r="J80"/>
  <c r="H80"/>
  <c r="V79"/>
  <c r="J79"/>
  <c r="H79" s="1"/>
  <c r="V78"/>
  <c r="J78"/>
  <c r="H78"/>
  <c r="V77"/>
  <c r="J77"/>
  <c r="H77" s="1"/>
  <c r="V76"/>
  <c r="J76"/>
  <c r="H76"/>
  <c r="V75"/>
  <c r="J75"/>
  <c r="H75" s="1"/>
  <c r="V74"/>
  <c r="J74"/>
  <c r="H74"/>
  <c r="V73"/>
  <c r="J73"/>
  <c r="H73" s="1"/>
  <c r="V72"/>
  <c r="J72"/>
  <c r="H72"/>
  <c r="V71"/>
  <c r="J71"/>
  <c r="H71" s="1"/>
  <c r="V70"/>
  <c r="J70"/>
  <c r="H70"/>
  <c r="V69"/>
  <c r="J69"/>
  <c r="H69" s="1"/>
  <c r="V68"/>
  <c r="J68"/>
  <c r="H68"/>
  <c r="V67"/>
  <c r="J67"/>
  <c r="H67" s="1"/>
  <c r="V66"/>
  <c r="J66"/>
  <c r="H66"/>
  <c r="V65"/>
  <c r="J65"/>
  <c r="H65" s="1"/>
  <c r="V64"/>
  <c r="J64"/>
  <c r="H64"/>
  <c r="V63"/>
  <c r="J63"/>
  <c r="H63" s="1"/>
  <c r="V62"/>
  <c r="J62"/>
  <c r="H62"/>
  <c r="V61"/>
  <c r="J61"/>
  <c r="H61" s="1"/>
  <c r="V60"/>
  <c r="J60"/>
  <c r="H60"/>
  <c r="V59"/>
  <c r="J59"/>
  <c r="H59" s="1"/>
  <c r="V58"/>
  <c r="J58"/>
  <c r="H58"/>
  <c r="V57"/>
  <c r="J57"/>
  <c r="H57" s="1"/>
  <c r="V56"/>
  <c r="J56"/>
  <c r="H56"/>
  <c r="V55"/>
  <c r="J55"/>
  <c r="H55" s="1"/>
  <c r="V54"/>
  <c r="J54"/>
  <c r="H54"/>
  <c r="V53"/>
  <c r="J53"/>
  <c r="H53" s="1"/>
  <c r="V52"/>
  <c r="J52"/>
  <c r="H52"/>
  <c r="V51"/>
  <c r="J51"/>
  <c r="H51" s="1"/>
  <c r="V50"/>
  <c r="J50"/>
  <c r="H50"/>
  <c r="V49"/>
  <c r="J49"/>
  <c r="H49" s="1"/>
  <c r="V48"/>
  <c r="J48"/>
  <c r="H48"/>
  <c r="V47"/>
  <c r="J47"/>
  <c r="H47" s="1"/>
  <c r="V46"/>
  <c r="J46"/>
  <c r="H46"/>
  <c r="V45"/>
  <c r="J45"/>
  <c r="H45" s="1"/>
  <c r="V44"/>
  <c r="J44"/>
  <c r="H44"/>
  <c r="V43"/>
  <c r="J43"/>
  <c r="H43" s="1"/>
  <c r="V42"/>
  <c r="J42"/>
  <c r="H42"/>
  <c r="V41"/>
  <c r="J41"/>
  <c r="H41" s="1"/>
  <c r="V40"/>
  <c r="J40"/>
  <c r="H40"/>
  <c r="V39"/>
  <c r="J39"/>
  <c r="H39" s="1"/>
  <c r="V38"/>
  <c r="J38"/>
  <c r="H38"/>
  <c r="V37"/>
  <c r="J37"/>
  <c r="H37" s="1"/>
  <c r="V36"/>
  <c r="J36"/>
  <c r="H36"/>
  <c r="V35"/>
  <c r="J35"/>
  <c r="H35" s="1"/>
  <c r="V34"/>
  <c r="J34"/>
  <c r="H34"/>
  <c r="V33"/>
  <c r="J33"/>
  <c r="H33" s="1"/>
  <c r="V32"/>
  <c r="J32"/>
  <c r="H32"/>
  <c r="V31"/>
  <c r="J31"/>
  <c r="H31" s="1"/>
  <c r="V30"/>
  <c r="J30"/>
  <c r="H30"/>
  <c r="V29"/>
  <c r="J29"/>
  <c r="H29" s="1"/>
  <c r="V28"/>
  <c r="J28"/>
  <c r="H28"/>
  <c r="V27"/>
  <c r="J27"/>
  <c r="H27" s="1"/>
  <c r="V26"/>
  <c r="J26"/>
  <c r="H26"/>
  <c r="V25"/>
  <c r="J25"/>
  <c r="H25" s="1"/>
  <c r="V24"/>
  <c r="J24"/>
  <c r="H24"/>
  <c r="V23"/>
  <c r="J23"/>
  <c r="H23" s="1"/>
  <c r="V22"/>
  <c r="J22"/>
  <c r="H22"/>
  <c r="V21"/>
  <c r="J21"/>
  <c r="H21" s="1"/>
  <c r="V20"/>
  <c r="J20"/>
  <c r="H20"/>
  <c r="V19"/>
  <c r="J19"/>
  <c r="H19" s="1"/>
  <c r="V18"/>
  <c r="J18"/>
  <c r="H18"/>
  <c r="V17"/>
  <c r="J17"/>
  <c r="H17" s="1"/>
  <c r="V16"/>
  <c r="J16"/>
  <c r="H16"/>
  <c r="V15"/>
  <c r="J15"/>
  <c r="H15" s="1"/>
  <c r="V14"/>
  <c r="J14"/>
  <c r="H14"/>
  <c r="V13"/>
  <c r="J13"/>
  <c r="H13" s="1"/>
  <c r="V12"/>
  <c r="J12"/>
  <c r="H12"/>
  <c r="V11"/>
  <c r="J11"/>
  <c r="H11" s="1"/>
  <c r="V10"/>
  <c r="J10"/>
  <c r="H10"/>
  <c r="V9"/>
  <c r="J9"/>
  <c r="H9" s="1"/>
  <c r="V8"/>
  <c r="J8"/>
  <c r="H8"/>
  <c r="V7"/>
  <c r="J7"/>
  <c r="H7" s="1"/>
  <c r="I5"/>
  <c r="K5"/>
  <c r="L5"/>
  <c r="M5"/>
  <c r="N5"/>
  <c r="O5"/>
  <c r="P5"/>
  <c r="Q5"/>
  <c r="R5"/>
  <c r="S5"/>
  <c r="T5"/>
  <c r="I209"/>
  <c r="K209"/>
  <c r="L209"/>
  <c r="M209"/>
  <c r="N209"/>
  <c r="O209"/>
  <c r="P209"/>
  <c r="Q209"/>
  <c r="R209"/>
  <c r="S209"/>
  <c r="T209"/>
  <c r="V211"/>
  <c r="V212"/>
  <c r="J213"/>
  <c r="H213" s="1"/>
  <c r="F5" i="2"/>
  <c r="D5" s="1"/>
  <c r="F6"/>
  <c r="D6" s="1"/>
  <c r="F7"/>
  <c r="D7" s="1"/>
  <c r="F8"/>
  <c r="D8" s="1"/>
  <c r="F9"/>
  <c r="D9" s="1"/>
  <c r="F10"/>
  <c r="D10" s="1"/>
  <c r="F11"/>
  <c r="D11" s="1"/>
  <c r="E12"/>
  <c r="E4" s="1"/>
  <c r="G12"/>
  <c r="G4" s="1"/>
  <c r="H12"/>
  <c r="I12"/>
  <c r="I4" s="1"/>
  <c r="J12"/>
  <c r="J4" s="1"/>
  <c r="K12"/>
  <c r="K4" s="1"/>
  <c r="L12"/>
  <c r="M12"/>
  <c r="M4" s="1"/>
  <c r="N12"/>
  <c r="N4" s="1"/>
  <c r="O12"/>
  <c r="O4" s="1"/>
  <c r="P12"/>
  <c r="D13"/>
  <c r="F13"/>
  <c r="D14"/>
  <c r="F14"/>
  <c r="D15"/>
  <c r="F15"/>
  <c r="D16"/>
  <c r="F16"/>
  <c r="E17"/>
  <c r="G17"/>
  <c r="H17"/>
  <c r="F17" s="1"/>
  <c r="D17" s="1"/>
  <c r="I17"/>
  <c r="J17"/>
  <c r="K17"/>
  <c r="L17"/>
  <c r="L4" s="1"/>
  <c r="M17"/>
  <c r="N17"/>
  <c r="O17"/>
  <c r="P17"/>
  <c r="P4" s="1"/>
  <c r="F18"/>
  <c r="D18" s="1"/>
  <c r="F19"/>
  <c r="D19" s="1"/>
  <c r="F20"/>
  <c r="D20" s="1"/>
  <c r="F21"/>
  <c r="D21" s="1"/>
  <c r="F22"/>
  <c r="D22" s="1"/>
  <c r="E23"/>
  <c r="G23"/>
  <c r="I23"/>
  <c r="K23"/>
  <c r="M23"/>
  <c r="O23"/>
  <c r="E24"/>
  <c r="G24"/>
  <c r="H24"/>
  <c r="F24" s="1"/>
  <c r="D24" s="1"/>
  <c r="I24"/>
  <c r="J24"/>
  <c r="J23" s="1"/>
  <c r="K24"/>
  <c r="L24"/>
  <c r="L23" s="1"/>
  <c r="M24"/>
  <c r="N24"/>
  <c r="N23" s="1"/>
  <c r="O24"/>
  <c r="P24"/>
  <c r="P23" s="1"/>
  <c r="F25"/>
  <c r="D25" s="1"/>
  <c r="F26"/>
  <c r="D26" s="1"/>
  <c r="F27"/>
  <c r="D27" s="1"/>
  <c r="F28"/>
  <c r="D28" s="1"/>
  <c r="E30"/>
  <c r="G30"/>
  <c r="H30"/>
  <c r="H29" s="1"/>
  <c r="I30"/>
  <c r="J30"/>
  <c r="J29" s="1"/>
  <c r="K30"/>
  <c r="L30"/>
  <c r="L29" s="1"/>
  <c r="M30"/>
  <c r="N30"/>
  <c r="N29" s="1"/>
  <c r="O30"/>
  <c r="P30"/>
  <c r="P29" s="1"/>
  <c r="F31"/>
  <c r="D31" s="1"/>
  <c r="F32"/>
  <c r="D32" s="1"/>
  <c r="F33"/>
  <c r="D33" s="1"/>
  <c r="F34"/>
  <c r="D34" s="1"/>
  <c r="E35"/>
  <c r="E29" s="1"/>
  <c r="G35"/>
  <c r="G29" s="1"/>
  <c r="H35"/>
  <c r="I35"/>
  <c r="I29" s="1"/>
  <c r="J35"/>
  <c r="K35"/>
  <c r="K29" s="1"/>
  <c r="L35"/>
  <c r="M35"/>
  <c r="M29" s="1"/>
  <c r="N35"/>
  <c r="O35"/>
  <c r="O29" s="1"/>
  <c r="P35"/>
  <c r="F36"/>
  <c r="D36" s="1"/>
  <c r="D37"/>
  <c r="F37"/>
  <c r="E40"/>
  <c r="G40"/>
  <c r="H40"/>
  <c r="H39" s="1"/>
  <c r="I40"/>
  <c r="J40"/>
  <c r="J39" s="1"/>
  <c r="K40"/>
  <c r="L40"/>
  <c r="L39" s="1"/>
  <c r="M40"/>
  <c r="N40"/>
  <c r="O40"/>
  <c r="P40"/>
  <c r="P39" s="1"/>
  <c r="F41"/>
  <c r="D41" s="1"/>
  <c r="F42"/>
  <c r="D42" s="1"/>
  <c r="F43"/>
  <c r="D43" s="1"/>
  <c r="E44"/>
  <c r="E39" s="1"/>
  <c r="E38" s="1"/>
  <c r="G44"/>
  <c r="H44"/>
  <c r="I44"/>
  <c r="I39" s="1"/>
  <c r="I38" s="1"/>
  <c r="J44"/>
  <c r="K44"/>
  <c r="K39" s="1"/>
  <c r="L44"/>
  <c r="M44"/>
  <c r="N44"/>
  <c r="O44"/>
  <c r="P44"/>
  <c r="D45"/>
  <c r="F45"/>
  <c r="D46"/>
  <c r="F46"/>
  <c r="D47"/>
  <c r="F47"/>
  <c r="D48"/>
  <c r="F48"/>
  <c r="D49"/>
  <c r="F49"/>
  <c r="F50"/>
  <c r="D50" s="1"/>
  <c r="E51"/>
  <c r="G51"/>
  <c r="H51"/>
  <c r="I51"/>
  <c r="J51"/>
  <c r="K51"/>
  <c r="L51"/>
  <c r="M51"/>
  <c r="N51"/>
  <c r="O51"/>
  <c r="P51"/>
  <c r="F52"/>
  <c r="D52" s="1"/>
  <c r="F53"/>
  <c r="D53" s="1"/>
  <c r="E54"/>
  <c r="G54"/>
  <c r="H54"/>
  <c r="I54"/>
  <c r="J54"/>
  <c r="K54"/>
  <c r="L54"/>
  <c r="M54"/>
  <c r="N54"/>
  <c r="O54"/>
  <c r="P54"/>
  <c r="D55"/>
  <c r="F55"/>
  <c r="F56"/>
  <c r="D56" s="1"/>
  <c r="E57"/>
  <c r="G57"/>
  <c r="H57"/>
  <c r="I57"/>
  <c r="J57"/>
  <c r="K57"/>
  <c r="L57"/>
  <c r="M57"/>
  <c r="N57"/>
  <c r="O57"/>
  <c r="P57"/>
  <c r="F58"/>
  <c r="D58" s="1"/>
  <c r="F59"/>
  <c r="D59" s="1"/>
  <c r="F60"/>
  <c r="D60" s="1"/>
  <c r="E61"/>
  <c r="G61"/>
  <c r="H61"/>
  <c r="I61"/>
  <c r="J61"/>
  <c r="K61"/>
  <c r="L61"/>
  <c r="M61"/>
  <c r="N61"/>
  <c r="O61"/>
  <c r="P61"/>
  <c r="D62"/>
  <c r="F62"/>
  <c r="F63"/>
  <c r="D63" s="1"/>
  <c r="D64"/>
  <c r="F64"/>
  <c r="E65"/>
  <c r="G65"/>
  <c r="H65"/>
  <c r="I65"/>
  <c r="J65"/>
  <c r="F65" s="1"/>
  <c r="D65" s="1"/>
  <c r="K65"/>
  <c r="L65"/>
  <c r="M65"/>
  <c r="N65"/>
  <c r="O65"/>
  <c r="P65"/>
  <c r="F66"/>
  <c r="D66" s="1"/>
  <c r="F67"/>
  <c r="D67" s="1"/>
  <c r="F68"/>
  <c r="D68" s="1"/>
  <c r="E69"/>
  <c r="G69"/>
  <c r="I69"/>
  <c r="K69"/>
  <c r="M69"/>
  <c r="E70"/>
  <c r="G70"/>
  <c r="H70"/>
  <c r="H69" s="1"/>
  <c r="I70"/>
  <c r="J70"/>
  <c r="K70"/>
  <c r="L70"/>
  <c r="L69" s="1"/>
  <c r="M70"/>
  <c r="N70"/>
  <c r="N69" s="1"/>
  <c r="O70"/>
  <c r="O69" s="1"/>
  <c r="P70"/>
  <c r="P69" s="1"/>
  <c r="F71"/>
  <c r="D71" s="1"/>
  <c r="F72"/>
  <c r="D72" s="1"/>
  <c r="F73"/>
  <c r="D73" s="1"/>
  <c r="F74"/>
  <c r="D74" s="1"/>
  <c r="E75"/>
  <c r="I75"/>
  <c r="M75"/>
  <c r="E76"/>
  <c r="G76"/>
  <c r="H76"/>
  <c r="F76" s="1"/>
  <c r="D76" s="1"/>
  <c r="I76"/>
  <c r="J76"/>
  <c r="J75" s="1"/>
  <c r="K76"/>
  <c r="L76"/>
  <c r="L75" s="1"/>
  <c r="M76"/>
  <c r="N76"/>
  <c r="N75" s="1"/>
  <c r="O76"/>
  <c r="P76"/>
  <c r="P75" s="1"/>
  <c r="F77"/>
  <c r="D77" s="1"/>
  <c r="F78"/>
  <c r="D78" s="1"/>
  <c r="F79"/>
  <c r="D79" s="1"/>
  <c r="F80"/>
  <c r="D80" s="1"/>
  <c r="E81"/>
  <c r="G81"/>
  <c r="G75" s="1"/>
  <c r="H81"/>
  <c r="I81"/>
  <c r="J81"/>
  <c r="K81"/>
  <c r="K75" s="1"/>
  <c r="L81"/>
  <c r="M81"/>
  <c r="N81"/>
  <c r="O81"/>
  <c r="O75" s="1"/>
  <c r="P81"/>
  <c r="F82"/>
  <c r="D82" s="1"/>
  <c r="D83"/>
  <c r="F83"/>
  <c r="D84"/>
  <c r="F84"/>
  <c r="D85"/>
  <c r="F85"/>
  <c r="E88"/>
  <c r="G88"/>
  <c r="H88"/>
  <c r="H87" s="1"/>
  <c r="I88"/>
  <c r="J88"/>
  <c r="J87" s="1"/>
  <c r="J86" s="1"/>
  <c r="K88"/>
  <c r="L88"/>
  <c r="L87" s="1"/>
  <c r="M88"/>
  <c r="N88"/>
  <c r="O88"/>
  <c r="P88"/>
  <c r="P87" s="1"/>
  <c r="F89"/>
  <c r="D89" s="1"/>
  <c r="F90"/>
  <c r="D90" s="1"/>
  <c r="E91"/>
  <c r="G91"/>
  <c r="G87" s="1"/>
  <c r="H91"/>
  <c r="F91" s="1"/>
  <c r="D91" s="1"/>
  <c r="I91"/>
  <c r="J91"/>
  <c r="K91"/>
  <c r="K87" s="1"/>
  <c r="L91"/>
  <c r="M91"/>
  <c r="N91"/>
  <c r="O91"/>
  <c r="P91"/>
  <c r="D92"/>
  <c r="F92"/>
  <c r="D93"/>
  <c r="F93"/>
  <c r="E94"/>
  <c r="G94"/>
  <c r="H94"/>
  <c r="I94"/>
  <c r="J94"/>
  <c r="K94"/>
  <c r="L94"/>
  <c r="M94"/>
  <c r="N94"/>
  <c r="O94"/>
  <c r="P94"/>
  <c r="F95"/>
  <c r="D95" s="1"/>
  <c r="F96"/>
  <c r="D96" s="1"/>
  <c r="E97"/>
  <c r="E87" s="1"/>
  <c r="G97"/>
  <c r="H97"/>
  <c r="I97"/>
  <c r="F97" s="1"/>
  <c r="D97" s="1"/>
  <c r="J97"/>
  <c r="K97"/>
  <c r="L97"/>
  <c r="M97"/>
  <c r="M87" s="1"/>
  <c r="N97"/>
  <c r="O97"/>
  <c r="P97"/>
  <c r="D98"/>
  <c r="F98"/>
  <c r="D99"/>
  <c r="F99"/>
  <c r="E100"/>
  <c r="G100"/>
  <c r="H100"/>
  <c r="F100" s="1"/>
  <c r="D100" s="1"/>
  <c r="I100"/>
  <c r="J100"/>
  <c r="K100"/>
  <c r="L100"/>
  <c r="M100"/>
  <c r="N100"/>
  <c r="O100"/>
  <c r="P100"/>
  <c r="F101"/>
  <c r="D101" s="1"/>
  <c r="F102"/>
  <c r="D102" s="1"/>
  <c r="F103"/>
  <c r="D103" s="1"/>
  <c r="F104"/>
  <c r="D104" s="1"/>
  <c r="E105"/>
  <c r="G105"/>
  <c r="G86" s="1"/>
  <c r="H105"/>
  <c r="F105" s="1"/>
  <c r="D105" s="1"/>
  <c r="I105"/>
  <c r="J105"/>
  <c r="K105"/>
  <c r="K86" s="1"/>
  <c r="L105"/>
  <c r="L86" s="1"/>
  <c r="M105"/>
  <c r="N105"/>
  <c r="O105"/>
  <c r="P105"/>
  <c r="P86" s="1"/>
  <c r="F106"/>
  <c r="D106" s="1"/>
  <c r="F107"/>
  <c r="D107" s="1"/>
  <c r="D108"/>
  <c r="F108"/>
  <c r="P55" i="1"/>
  <c r="L55"/>
  <c r="K55"/>
  <c r="J55"/>
  <c r="I55"/>
  <c r="H55"/>
  <c r="E55"/>
  <c r="F15"/>
  <c r="D15" s="1"/>
  <c r="F16"/>
  <c r="D16" s="1"/>
  <c r="F17"/>
  <c r="D17"/>
  <c r="F18"/>
  <c r="D18"/>
  <c r="F19"/>
  <c r="D19" s="1"/>
  <c r="F20"/>
  <c r="D20" s="1"/>
  <c r="F21"/>
  <c r="D21" s="1"/>
  <c r="E22"/>
  <c r="E14"/>
  <c r="E13"/>
  <c r="G22"/>
  <c r="G14"/>
  <c r="H22"/>
  <c r="H14"/>
  <c r="I22"/>
  <c r="I14"/>
  <c r="I13"/>
  <c r="J22"/>
  <c r="K22"/>
  <c r="K14"/>
  <c r="L22"/>
  <c r="L14"/>
  <c r="M22"/>
  <c r="M14"/>
  <c r="N22"/>
  <c r="N14" s="1"/>
  <c r="O22"/>
  <c r="O14"/>
  <c r="P22"/>
  <c r="P14"/>
  <c r="F23"/>
  <c r="D23" s="1"/>
  <c r="D24"/>
  <c r="F24"/>
  <c r="D25"/>
  <c r="F25"/>
  <c r="D26"/>
  <c r="F26"/>
  <c r="E27"/>
  <c r="G27"/>
  <c r="H27"/>
  <c r="I27"/>
  <c r="J27"/>
  <c r="J14"/>
  <c r="K27"/>
  <c r="L27"/>
  <c r="M27"/>
  <c r="N27"/>
  <c r="O27"/>
  <c r="P27"/>
  <c r="F28"/>
  <c r="D28"/>
  <c r="D29"/>
  <c r="F29"/>
  <c r="F30"/>
  <c r="D30" s="1"/>
  <c r="D31"/>
  <c r="F31"/>
  <c r="F32"/>
  <c r="D32"/>
  <c r="E33"/>
  <c r="G33"/>
  <c r="I33"/>
  <c r="K33"/>
  <c r="E34"/>
  <c r="G34"/>
  <c r="H34"/>
  <c r="H33"/>
  <c r="I34"/>
  <c r="J34"/>
  <c r="J33"/>
  <c r="K34"/>
  <c r="L34"/>
  <c r="L33"/>
  <c r="M34"/>
  <c r="M33" s="1"/>
  <c r="N34"/>
  <c r="N33"/>
  <c r="O34"/>
  <c r="O33" s="1"/>
  <c r="O13" s="1"/>
  <c r="P34"/>
  <c r="P33"/>
  <c r="F35"/>
  <c r="D35" s="1"/>
  <c r="F36"/>
  <c r="D36"/>
  <c r="F37"/>
  <c r="D37" s="1"/>
  <c r="F38"/>
  <c r="D38"/>
  <c r="E42"/>
  <c r="I42"/>
  <c r="M42"/>
  <c r="E43"/>
  <c r="G43"/>
  <c r="H43"/>
  <c r="F43"/>
  <c r="D43"/>
  <c r="I43"/>
  <c r="J43"/>
  <c r="J42"/>
  <c r="K43"/>
  <c r="L43"/>
  <c r="L42"/>
  <c r="M43"/>
  <c r="N43"/>
  <c r="N42"/>
  <c r="O43"/>
  <c r="P43"/>
  <c r="P42"/>
  <c r="F44"/>
  <c r="D44"/>
  <c r="F45"/>
  <c r="D45"/>
  <c r="F46"/>
  <c r="D46"/>
  <c r="F47"/>
  <c r="D47"/>
  <c r="E48"/>
  <c r="G48"/>
  <c r="G42"/>
  <c r="H48"/>
  <c r="F48"/>
  <c r="D48" s="1"/>
  <c r="I48"/>
  <c r="J48"/>
  <c r="K48"/>
  <c r="K42"/>
  <c r="L48"/>
  <c r="M48"/>
  <c r="N48"/>
  <c r="O48"/>
  <c r="O42"/>
  <c r="P48"/>
  <c r="D49"/>
  <c r="F49"/>
  <c r="D50"/>
  <c r="F50"/>
  <c r="E57"/>
  <c r="G57"/>
  <c r="H57"/>
  <c r="I57"/>
  <c r="J57"/>
  <c r="J56"/>
  <c r="K57"/>
  <c r="L57"/>
  <c r="L56"/>
  <c r="M57"/>
  <c r="F57" s="1"/>
  <c r="D57" s="1"/>
  <c r="N57"/>
  <c r="O57"/>
  <c r="O56" s="1"/>
  <c r="P57"/>
  <c r="P56"/>
  <c r="F58"/>
  <c r="D58"/>
  <c r="F59"/>
  <c r="D59"/>
  <c r="F60"/>
  <c r="D60"/>
  <c r="E61"/>
  <c r="E56"/>
  <c r="G61"/>
  <c r="H61"/>
  <c r="I61"/>
  <c r="J61"/>
  <c r="K61"/>
  <c r="K56"/>
  <c r="L61"/>
  <c r="M61"/>
  <c r="N61"/>
  <c r="N56" s="1"/>
  <c r="N55" s="1"/>
  <c r="O61"/>
  <c r="P61"/>
  <c r="F62"/>
  <c r="D62" s="1"/>
  <c r="F63"/>
  <c r="D63" s="1"/>
  <c r="F64"/>
  <c r="D64" s="1"/>
  <c r="F65"/>
  <c r="D65" s="1"/>
  <c r="F69"/>
  <c r="D69" s="1"/>
  <c r="F70"/>
  <c r="D70" s="1"/>
  <c r="E71"/>
  <c r="G71"/>
  <c r="H71"/>
  <c r="I71"/>
  <c r="J71"/>
  <c r="K71"/>
  <c r="L71"/>
  <c r="M71"/>
  <c r="M56" s="1"/>
  <c r="N71"/>
  <c r="O71"/>
  <c r="P71"/>
  <c r="F72"/>
  <c r="D72" s="1"/>
  <c r="F73"/>
  <c r="D73"/>
  <c r="E74"/>
  <c r="G74"/>
  <c r="H74"/>
  <c r="I74"/>
  <c r="J74"/>
  <c r="K74"/>
  <c r="L74"/>
  <c r="M74"/>
  <c r="N74"/>
  <c r="F74" s="1"/>
  <c r="D74" s="1"/>
  <c r="O74"/>
  <c r="P74"/>
  <c r="F75"/>
  <c r="D75" s="1"/>
  <c r="F76"/>
  <c r="D76" s="1"/>
  <c r="E77"/>
  <c r="G77"/>
  <c r="G56" s="1"/>
  <c r="G55" s="1"/>
  <c r="H77"/>
  <c r="I77"/>
  <c r="J77"/>
  <c r="K77"/>
  <c r="L77"/>
  <c r="M77"/>
  <c r="F77" s="1"/>
  <c r="D77" s="1"/>
  <c r="N77"/>
  <c r="O77"/>
  <c r="P77"/>
  <c r="F78"/>
  <c r="D78" s="1"/>
  <c r="F79"/>
  <c r="D79"/>
  <c r="F80"/>
  <c r="D80"/>
  <c r="E81"/>
  <c r="G81"/>
  <c r="H81"/>
  <c r="I81"/>
  <c r="J81"/>
  <c r="K81"/>
  <c r="L81"/>
  <c r="M81"/>
  <c r="N81"/>
  <c r="F81" s="1"/>
  <c r="D81" s="1"/>
  <c r="O81"/>
  <c r="P81"/>
  <c r="D82"/>
  <c r="F82"/>
  <c r="F83"/>
  <c r="D83" s="1"/>
  <c r="F84"/>
  <c r="D84" s="1"/>
  <c r="E85"/>
  <c r="G85"/>
  <c r="H85"/>
  <c r="F85"/>
  <c r="D85"/>
  <c r="I85"/>
  <c r="J85"/>
  <c r="K85"/>
  <c r="L85"/>
  <c r="M85"/>
  <c r="N85"/>
  <c r="O85"/>
  <c r="P85"/>
  <c r="F86"/>
  <c r="D86"/>
  <c r="F87"/>
  <c r="D87" s="1"/>
  <c r="F88"/>
  <c r="D88" s="1"/>
  <c r="E89"/>
  <c r="G89"/>
  <c r="I89"/>
  <c r="K89"/>
  <c r="M89"/>
  <c r="E90"/>
  <c r="G90"/>
  <c r="H90"/>
  <c r="I90"/>
  <c r="J90"/>
  <c r="J89"/>
  <c r="K90"/>
  <c r="L90"/>
  <c r="L89"/>
  <c r="M90"/>
  <c r="F90" s="1"/>
  <c r="D90" s="1"/>
  <c r="N90"/>
  <c r="N89" s="1"/>
  <c r="O90"/>
  <c r="O89" s="1"/>
  <c r="P90"/>
  <c r="P89"/>
  <c r="F91"/>
  <c r="D91"/>
  <c r="F92"/>
  <c r="D92"/>
  <c r="F93"/>
  <c r="D93"/>
  <c r="F94"/>
  <c r="D94"/>
  <c r="G98"/>
  <c r="K98"/>
  <c r="O98"/>
  <c r="E99"/>
  <c r="G99"/>
  <c r="H99"/>
  <c r="H98"/>
  <c r="I99"/>
  <c r="J99"/>
  <c r="K99"/>
  <c r="L99"/>
  <c r="L98"/>
  <c r="M99"/>
  <c r="N99"/>
  <c r="N98"/>
  <c r="O99"/>
  <c r="P99"/>
  <c r="P98"/>
  <c r="F100"/>
  <c r="D100"/>
  <c r="F101"/>
  <c r="D101"/>
  <c r="F102"/>
  <c r="D102"/>
  <c r="F103"/>
  <c r="D103"/>
  <c r="E104"/>
  <c r="E98"/>
  <c r="G104"/>
  <c r="H104"/>
  <c r="I104"/>
  <c r="J104"/>
  <c r="K104"/>
  <c r="L104"/>
  <c r="M104"/>
  <c r="M98"/>
  <c r="N104"/>
  <c r="O104"/>
  <c r="P104"/>
  <c r="D105"/>
  <c r="F105"/>
  <c r="D106"/>
  <c r="F106"/>
  <c r="D107"/>
  <c r="F107"/>
  <c r="D108"/>
  <c r="F108"/>
  <c r="G114"/>
  <c r="E115"/>
  <c r="G115"/>
  <c r="H115"/>
  <c r="I115"/>
  <c r="J115"/>
  <c r="J114"/>
  <c r="K115"/>
  <c r="L115"/>
  <c r="M115"/>
  <c r="N115"/>
  <c r="N114" s="1"/>
  <c r="N113" s="1"/>
  <c r="O115"/>
  <c r="P115"/>
  <c r="F116"/>
  <c r="D116"/>
  <c r="F117"/>
  <c r="D117" s="1"/>
  <c r="E118"/>
  <c r="E114"/>
  <c r="G118"/>
  <c r="H118"/>
  <c r="I118"/>
  <c r="J118"/>
  <c r="K118"/>
  <c r="L118"/>
  <c r="M118"/>
  <c r="N118"/>
  <c r="O118"/>
  <c r="P118"/>
  <c r="D119"/>
  <c r="F119"/>
  <c r="D120"/>
  <c r="F120"/>
  <c r="E124"/>
  <c r="G124"/>
  <c r="H124"/>
  <c r="I124"/>
  <c r="J124"/>
  <c r="K124"/>
  <c r="L124"/>
  <c r="M124"/>
  <c r="M114" s="1"/>
  <c r="N124"/>
  <c r="O124"/>
  <c r="O114" s="1"/>
  <c r="O113" s="1"/>
  <c r="P124"/>
  <c r="F125"/>
  <c r="D125" s="1"/>
  <c r="F126"/>
  <c r="D126" s="1"/>
  <c r="E127"/>
  <c r="G127"/>
  <c r="H127"/>
  <c r="F127"/>
  <c r="D127"/>
  <c r="I127"/>
  <c r="J127"/>
  <c r="K127"/>
  <c r="K114"/>
  <c r="L127"/>
  <c r="M127"/>
  <c r="N127"/>
  <c r="O127"/>
  <c r="P127"/>
  <c r="D128"/>
  <c r="F128"/>
  <c r="D129"/>
  <c r="F129"/>
  <c r="E130"/>
  <c r="G130"/>
  <c r="H130"/>
  <c r="I130"/>
  <c r="J130"/>
  <c r="F130"/>
  <c r="D130"/>
  <c r="K130"/>
  <c r="L130"/>
  <c r="M130"/>
  <c r="N130"/>
  <c r="O130"/>
  <c r="P130"/>
  <c r="F131"/>
  <c r="D131"/>
  <c r="F132"/>
  <c r="D132"/>
  <c r="F133"/>
  <c r="D133"/>
  <c r="F134"/>
  <c r="D134"/>
  <c r="E135"/>
  <c r="E113"/>
  <c r="G135"/>
  <c r="G113" s="1"/>
  <c r="H135"/>
  <c r="I135"/>
  <c r="J135"/>
  <c r="K135"/>
  <c r="L135"/>
  <c r="M135"/>
  <c r="N135"/>
  <c r="O135"/>
  <c r="P135"/>
  <c r="F136"/>
  <c r="D136" s="1"/>
  <c r="F137"/>
  <c r="D137" s="1"/>
  <c r="D138"/>
  <c r="F138"/>
  <c r="F104"/>
  <c r="D104"/>
  <c r="I98"/>
  <c r="J113"/>
  <c r="J13"/>
  <c r="P13"/>
  <c r="L13"/>
  <c r="H13"/>
  <c r="F135"/>
  <c r="D135" s="1"/>
  <c r="F118"/>
  <c r="D118"/>
  <c r="I114"/>
  <c r="I113"/>
  <c r="F115"/>
  <c r="D115" s="1"/>
  <c r="K113"/>
  <c r="P114"/>
  <c r="P113"/>
  <c r="L114"/>
  <c r="L113"/>
  <c r="H114"/>
  <c r="J98"/>
  <c r="F99"/>
  <c r="D99"/>
  <c r="K13"/>
  <c r="G13"/>
  <c r="I56"/>
  <c r="F34"/>
  <c r="D34" s="1"/>
  <c r="F27"/>
  <c r="D27"/>
  <c r="H89"/>
  <c r="H56"/>
  <c r="H42"/>
  <c r="F42"/>
  <c r="D42"/>
  <c r="F22"/>
  <c r="D22"/>
  <c r="H113"/>
  <c r="F98"/>
  <c r="D98" s="1"/>
  <c r="J5" i="3" l="1"/>
  <c r="H5" s="1"/>
  <c r="J209"/>
  <c r="H209" s="1"/>
  <c r="F81" i="2"/>
  <c r="D81" s="1"/>
  <c r="F57"/>
  <c r="D57" s="1"/>
  <c r="F51"/>
  <c r="D51" s="1"/>
  <c r="O39"/>
  <c r="O38" s="1"/>
  <c r="G39"/>
  <c r="F94"/>
  <c r="D94" s="1"/>
  <c r="N87"/>
  <c r="N86" s="1"/>
  <c r="F70"/>
  <c r="D70" s="1"/>
  <c r="F44"/>
  <c r="D44" s="1"/>
  <c r="N39"/>
  <c r="N38" s="1"/>
  <c r="F54"/>
  <c r="D54" s="1"/>
  <c r="M39"/>
  <c r="M38" s="1"/>
  <c r="O87"/>
  <c r="O86" s="1"/>
  <c r="F61"/>
  <c r="D61" s="1"/>
  <c r="M86"/>
  <c r="F69"/>
  <c r="D69" s="1"/>
  <c r="P38"/>
  <c r="E86"/>
  <c r="K38"/>
  <c r="G38"/>
  <c r="P3"/>
  <c r="L3"/>
  <c r="O3"/>
  <c r="K3"/>
  <c r="G3"/>
  <c r="J38"/>
  <c r="F29"/>
  <c r="D29" s="1"/>
  <c r="M3"/>
  <c r="I3"/>
  <c r="L38"/>
  <c r="N3"/>
  <c r="J3"/>
  <c r="E3"/>
  <c r="F88"/>
  <c r="D88" s="1"/>
  <c r="H86"/>
  <c r="H75"/>
  <c r="F75" s="1"/>
  <c r="D75" s="1"/>
  <c r="J69"/>
  <c r="H23"/>
  <c r="F23" s="1"/>
  <c r="D23" s="1"/>
  <c r="I87"/>
  <c r="F87" s="1"/>
  <c r="D87" s="1"/>
  <c r="F40"/>
  <c r="D40" s="1"/>
  <c r="F30"/>
  <c r="D30" s="1"/>
  <c r="H4"/>
  <c r="F35"/>
  <c r="D35" s="1"/>
  <c r="F12"/>
  <c r="D12" s="1"/>
  <c r="M113" i="1"/>
  <c r="F113" s="1"/>
  <c r="D113" s="1"/>
  <c r="F33"/>
  <c r="D33" s="1"/>
  <c r="M13"/>
  <c r="M55"/>
  <c r="F55" s="1"/>
  <c r="D55" s="1"/>
  <c r="F56"/>
  <c r="D56" s="1"/>
  <c r="N13"/>
  <c r="F14"/>
  <c r="D14" s="1"/>
  <c r="F89"/>
  <c r="D89" s="1"/>
  <c r="O55"/>
  <c r="F114"/>
  <c r="D114" s="1"/>
  <c r="F124"/>
  <c r="D124" s="1"/>
  <c r="F71"/>
  <c r="D71" s="1"/>
  <c r="F61"/>
  <c r="D61" s="1"/>
  <c r="F39" i="2" l="1"/>
  <c r="D39" s="1"/>
  <c r="I86"/>
  <c r="F86" s="1"/>
  <c r="D86" s="1"/>
  <c r="H38"/>
  <c r="F38" s="1"/>
  <c r="D38" s="1"/>
  <c r="F4"/>
  <c r="D4" s="1"/>
  <c r="H3"/>
  <c r="F3" s="1"/>
  <c r="D3" s="1"/>
  <c r="F13" i="1"/>
  <c r="D13" s="1"/>
</calcChain>
</file>

<file path=xl/sharedStrings.xml><?xml version="1.0" encoding="utf-8"?>
<sst xmlns="http://schemas.openxmlformats.org/spreadsheetml/2006/main" count="2415" uniqueCount="520">
  <si>
    <t xml:space="preserve"> КОНСОЛИДИРОВАННЫЙ  ОТЧЕТ О ДВИЖЕНИИ  ДЕНЕЖНЫХ  СРЕДСТВ</t>
  </si>
  <si>
    <t>КОДЫ</t>
  </si>
  <si>
    <t>0503323</t>
  </si>
  <si>
    <t>Единица измерения: руб</t>
  </si>
  <si>
    <t>1. ПОСТУПЛЕНИЯ</t>
  </si>
  <si>
    <t>Код стро-ки</t>
  </si>
  <si>
    <t>Код по КОСГУ</t>
  </si>
  <si>
    <t>Консолидированный бюджет субъекта Росссисйкой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</si>
  <si>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</si>
  <si>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</si>
  <si>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</si>
  <si>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 xml:space="preserve">Бюджет территориального государственного внебюджетного фонда </t>
  </si>
  <si>
    <t>Наименование показателя</t>
  </si>
  <si>
    <t xml:space="preserve">ПОСТУПЛЕНИЯ </t>
  </si>
  <si>
    <t>010</t>
  </si>
  <si>
    <t>Поступления по текущим операциям -всего</t>
  </si>
  <si>
    <t>020</t>
  </si>
  <si>
    <t>100</t>
  </si>
  <si>
    <t>030</t>
  </si>
  <si>
    <t>110</t>
  </si>
  <si>
    <t>040</t>
  </si>
  <si>
    <t>120</t>
  </si>
  <si>
    <t>050</t>
  </si>
  <si>
    <t>130</t>
  </si>
  <si>
    <t>060</t>
  </si>
  <si>
    <t>140</t>
  </si>
  <si>
    <t>070</t>
  </si>
  <si>
    <t>150</t>
  </si>
  <si>
    <t>071</t>
  </si>
  <si>
    <t>151</t>
  </si>
  <si>
    <t>072</t>
  </si>
  <si>
    <t>152</t>
  </si>
  <si>
    <t>073</t>
  </si>
  <si>
    <t>153</t>
  </si>
  <si>
    <t>080</t>
  </si>
  <si>
    <t>160</t>
  </si>
  <si>
    <t>171</t>
  </si>
  <si>
    <t>180</t>
  </si>
  <si>
    <t>400</t>
  </si>
  <si>
    <t>141</t>
  </si>
  <si>
    <t>410</t>
  </si>
  <si>
    <t>142</t>
  </si>
  <si>
    <t>420</t>
  </si>
  <si>
    <t>143</t>
  </si>
  <si>
    <t>430</t>
  </si>
  <si>
    <t>144</t>
  </si>
  <si>
    <t>440</t>
  </si>
  <si>
    <t>Поступления от финансовых операций - всего</t>
  </si>
  <si>
    <t>600</t>
  </si>
  <si>
    <t>161</t>
  </si>
  <si>
    <t>620</t>
  </si>
  <si>
    <t>162</t>
  </si>
  <si>
    <t>630</t>
  </si>
  <si>
    <t>163</t>
  </si>
  <si>
    <t>640</t>
  </si>
  <si>
    <t>164</t>
  </si>
  <si>
    <t>650</t>
  </si>
  <si>
    <t>700</t>
  </si>
  <si>
    <t>181</t>
  </si>
  <si>
    <t>710</t>
  </si>
  <si>
    <t>182</t>
  </si>
  <si>
    <t>720</t>
  </si>
  <si>
    <t>200</t>
  </si>
  <si>
    <t>2. ВЫБЫТИЯ</t>
  </si>
  <si>
    <t>ВЫБЫТИЯ</t>
  </si>
  <si>
    <t>210</t>
  </si>
  <si>
    <t>Выбытия по текущим операциям - всего</t>
  </si>
  <si>
    <t>220</t>
  </si>
  <si>
    <t>230</t>
  </si>
  <si>
    <t>231</t>
  </si>
  <si>
    <t>211</t>
  </si>
  <si>
    <t>232</t>
  </si>
  <si>
    <t>212</t>
  </si>
  <si>
    <t>233</t>
  </si>
  <si>
    <t>213</t>
  </si>
  <si>
    <t>240</t>
  </si>
  <si>
    <t>241</t>
  </si>
  <si>
    <t>221</t>
  </si>
  <si>
    <t>242</t>
  </si>
  <si>
    <t>222</t>
  </si>
  <si>
    <t>243</t>
  </si>
  <si>
    <t>223</t>
  </si>
  <si>
    <t>244</t>
  </si>
  <si>
    <t>224</t>
  </si>
  <si>
    <t>245</t>
  </si>
  <si>
    <t>225</t>
  </si>
  <si>
    <t>246</t>
  </si>
  <si>
    <t>226</t>
  </si>
  <si>
    <t>250</t>
  </si>
  <si>
    <t>251</t>
  </si>
  <si>
    <t>252</t>
  </si>
  <si>
    <t>260</t>
  </si>
  <si>
    <t>261</t>
  </si>
  <si>
    <t>за счет перечислений организациям, за исключением государственных и муниципальных организаций</t>
  </si>
  <si>
    <t>262</t>
  </si>
  <si>
    <t>270</t>
  </si>
  <si>
    <t>271</t>
  </si>
  <si>
    <t>272</t>
  </si>
  <si>
    <t>273</t>
  </si>
  <si>
    <t>253</t>
  </si>
  <si>
    <t>280</t>
  </si>
  <si>
    <t>281</t>
  </si>
  <si>
    <t>за счет пособий по социальной помощи населению</t>
  </si>
  <si>
    <t>282</t>
  </si>
  <si>
    <t xml:space="preserve">за счет пенсий, пособий, выплачиваемых организациями сектора государственного управления </t>
  </si>
  <si>
    <t>283</t>
  </si>
  <si>
    <t>263</t>
  </si>
  <si>
    <t>290</t>
  </si>
  <si>
    <t>Выбытия по инвестиционным операциям - всего</t>
  </si>
  <si>
    <t>310</t>
  </si>
  <si>
    <t>320</t>
  </si>
  <si>
    <t>300</t>
  </si>
  <si>
    <t>321</t>
  </si>
  <si>
    <t>322</t>
  </si>
  <si>
    <t>323</t>
  </si>
  <si>
    <t>330</t>
  </si>
  <si>
    <t>324</t>
  </si>
  <si>
    <t>340</t>
  </si>
  <si>
    <t>Выбытия по финансовым операциям - всего</t>
  </si>
  <si>
    <t>500</t>
  </si>
  <si>
    <t>341</t>
  </si>
  <si>
    <t>520</t>
  </si>
  <si>
    <t>342</t>
  </si>
  <si>
    <t>530</t>
  </si>
  <si>
    <t>343</t>
  </si>
  <si>
    <t>540</t>
  </si>
  <si>
    <t>344</t>
  </si>
  <si>
    <t>550</t>
  </si>
  <si>
    <t>350</t>
  </si>
  <si>
    <t>800</t>
  </si>
  <si>
    <t>351</t>
  </si>
  <si>
    <t>810</t>
  </si>
  <si>
    <t>352</t>
  </si>
  <si>
    <t>820</t>
  </si>
  <si>
    <t>3. ИЗМЕНЕНИЕ ОСТАТКОВ СРЕДСТВ</t>
  </si>
  <si>
    <t>*</t>
  </si>
  <si>
    <t xml:space="preserve">На </t>
  </si>
  <si>
    <t xml:space="preserve">Наименование финансового органа  </t>
  </si>
  <si>
    <t xml:space="preserve">Наименование бюджета        </t>
  </si>
  <si>
    <t>Суммы, подлежащие исключению в рамках консолидированного бюджета субъекта Российской Федерации
и бюджета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</si>
  <si>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</t>
  </si>
  <si>
    <t>Консолидированный бюджет субъекта Российской Федерации  и территориального государственного внебюджетного фонда</t>
  </si>
  <si>
    <t>111</t>
  </si>
  <si>
    <t>112</t>
  </si>
  <si>
    <t>173</t>
  </si>
  <si>
    <t>по доходам от собственности</t>
  </si>
  <si>
    <t>по суммам принудительного изъятия</t>
  </si>
  <si>
    <t xml:space="preserve">по безвозмездным поступлениям от бюджетов </t>
  </si>
  <si>
    <t>в том числе:
по налоговым доходам</t>
  </si>
  <si>
    <t>из них:
от других бюджетов бюджетной системы Российской Федерации</t>
  </si>
  <si>
    <t>от наднациональных организаций и правительств иностранных государств</t>
  </si>
  <si>
    <t>от международных финансовых организаций</t>
  </si>
  <si>
    <t>от взносов на социальные нужды</t>
  </si>
  <si>
    <t>от операций с активами</t>
  </si>
  <si>
    <t>из них:
от переоценки активов</t>
  </si>
  <si>
    <t>чрезвычайные доходы от операций с активами</t>
  </si>
  <si>
    <t>170</t>
  </si>
  <si>
    <t>по прочим доходам</t>
  </si>
  <si>
    <t>Поступления от инвестиционных операций - всего</t>
  </si>
  <si>
    <t>от реализации нефинансовых активов:</t>
  </si>
  <si>
    <t>из них:
основных средств</t>
  </si>
  <si>
    <t>нематериальных активов</t>
  </si>
  <si>
    <t>непроизведенных активов</t>
  </si>
  <si>
    <t>материальных запасов</t>
  </si>
  <si>
    <t>в том числе:
с финансовыми активами:</t>
  </si>
  <si>
    <t>из них:
от реализации ценных бумаг, кроме акций и иных форм участия в капитале</t>
  </si>
  <si>
    <t>от реализации акций и иных форм участия в капитале</t>
  </si>
  <si>
    <t>от возврата бюджетных ссуд кредитов</t>
  </si>
  <si>
    <t>с иными финансовыми активами</t>
  </si>
  <si>
    <t>от осуществления заимствований</t>
  </si>
  <si>
    <t>из них:
в виде внутреннего государственного (муниципального)  долга</t>
  </si>
  <si>
    <t>в виде внешнего государственного долга</t>
  </si>
  <si>
    <t xml:space="preserve">в том числе:
за счет оплаты труда и начислений на выплаты по оплате труда </t>
  </si>
  <si>
    <t xml:space="preserve">из них:
за счет заработной платы </t>
  </si>
  <si>
    <t xml:space="preserve">за счет прочих выплат </t>
  </si>
  <si>
    <t>за счет начислений на выплаты по оплате труда</t>
  </si>
  <si>
    <t xml:space="preserve">за счет приобретения работ, услуг </t>
  </si>
  <si>
    <t xml:space="preserve">из них:
услуг связи </t>
  </si>
  <si>
    <t>транспортных услуг</t>
  </si>
  <si>
    <t>коммунальных услуг</t>
  </si>
  <si>
    <t>арендной платы за пользование имуществом</t>
  </si>
  <si>
    <t>работ, услуг по содержанию имущества</t>
  </si>
  <si>
    <t>прочих услуг</t>
  </si>
  <si>
    <t>за счет обслуживания долговых обязательств</t>
  </si>
  <si>
    <t>из них:
внутреннего долга</t>
  </si>
  <si>
    <t>внешних долговых обязательств</t>
  </si>
  <si>
    <t>за счет безвозмездных  перечислений организациям</t>
  </si>
  <si>
    <t>из них:
за счет перечислений государственным и муниципальным организациям</t>
  </si>
  <si>
    <t xml:space="preserve">за счет безвозмездных  перечислений бюджетам </t>
  </si>
  <si>
    <t>из них:
за счет перечислений другим бюджетам бюджетной системы Российской Федерации</t>
  </si>
  <si>
    <t>за счет перечислений наднациональным организациям и правительствам иностранных государств</t>
  </si>
  <si>
    <t>за счет перечислений международным организациям</t>
  </si>
  <si>
    <t>за счет социального обеспечения</t>
  </si>
  <si>
    <t xml:space="preserve">из них:
за счет пенсий, пособий и выплат по пенсионному, социальному и медицинскому страхованию </t>
  </si>
  <si>
    <t>291</t>
  </si>
  <si>
    <t>за счет операций с активами</t>
  </si>
  <si>
    <t>из них:
за счет чрезвычайных расходов по операциям с активами</t>
  </si>
  <si>
    <t>за счет прочих расходов</t>
  </si>
  <si>
    <t>в том числе:
на приобретение нефинансовых активов:</t>
  </si>
  <si>
    <t>из них:
по приобретению ценных бумаг, кроме акций и иных форм участия в капитале</t>
  </si>
  <si>
    <t>по приобретению акций и иных форм участия в капитале</t>
  </si>
  <si>
    <t>по предоставлению бюджетных кредитов</t>
  </si>
  <si>
    <t>на погашение государственого (муниципального) долга</t>
  </si>
  <si>
    <t>из них:
на погашение внутреннего (муниципального) долга</t>
  </si>
  <si>
    <t>на погашение внешнего (муниципального) долга</t>
  </si>
  <si>
    <t>по доходам от оказания платных услуг (работ)</t>
  </si>
  <si>
    <t>по ОКЕИ</t>
  </si>
  <si>
    <t>по ОКТМО</t>
  </si>
  <si>
    <t>по ОКПО</t>
  </si>
  <si>
    <t>Дата</t>
  </si>
  <si>
    <t>Форма по ОКУД</t>
  </si>
  <si>
    <t>Бюджеты внутригородских муниципальных образований городов федерального значения</t>
  </si>
  <si>
    <t>Периодичность: квартальная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</si>
  <si>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</si>
  <si>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</si>
  <si>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</si>
  <si>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</si>
  <si>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041</t>
  </si>
  <si>
    <t>042</t>
  </si>
  <si>
    <t>из них:
проценты полученные</t>
  </si>
  <si>
    <t>дивиденды</t>
  </si>
  <si>
    <t>052</t>
  </si>
  <si>
    <t xml:space="preserve">из них:
от компенсации затрат государства </t>
  </si>
  <si>
    <t>прочие безвозмездные поступления</t>
  </si>
  <si>
    <t>из них:
пожертвования</t>
  </si>
  <si>
    <t>123</t>
  </si>
  <si>
    <t>124</t>
  </si>
  <si>
    <t>Форма 0503323  с. 2</t>
  </si>
  <si>
    <t>Форма 0503323  с. 3</t>
  </si>
  <si>
    <t>Форма 0503323  с. 4</t>
  </si>
  <si>
    <t>из них:
за счет уплаты налогов и сборов</t>
  </si>
  <si>
    <t>301</t>
  </si>
  <si>
    <t>360</t>
  </si>
  <si>
    <t>361</t>
  </si>
  <si>
    <t>Иные выбытия - всего</t>
  </si>
  <si>
    <t xml:space="preserve">из них:
</t>
  </si>
  <si>
    <t>ИЗМЕНЕНИЕ ОСТАТКОВ СРЕДСТВ</t>
  </si>
  <si>
    <t>По операциям с денежными средствами, не отраженных  в поступлениях и выбытиях</t>
  </si>
  <si>
    <t>по возврату остатков трансфертов прошлых лет</t>
  </si>
  <si>
    <t>перечисление денежных обеспечений</t>
  </si>
  <si>
    <t>421</t>
  </si>
  <si>
    <t>422</t>
  </si>
  <si>
    <t>431</t>
  </si>
  <si>
    <t>432</t>
  </si>
  <si>
    <t>в том числе:
по возрату дебиторской задолженности прошлых лет</t>
  </si>
  <si>
    <t>из них:
по возрату дебиторской задолженности прошлых лет</t>
  </si>
  <si>
    <t>из них:
возврат средств, перечисленных в виде денежных обеспечений</t>
  </si>
  <si>
    <t>по операциям с денежными _x000D_обеспечениями</t>
  </si>
  <si>
    <t>Форма 0503323  с. 5</t>
  </si>
  <si>
    <t>со средствами во временном рапоряжении</t>
  </si>
  <si>
    <t>выбытие денежных средств во временном распоряжении</t>
  </si>
  <si>
    <t>в том числе:
поступление денежных средств во временное распоряжение</t>
  </si>
  <si>
    <t>441</t>
  </si>
  <si>
    <t>442</t>
  </si>
  <si>
    <t>510</t>
  </si>
  <si>
    <t>610</t>
  </si>
  <si>
    <t>по расчетам с филиалами и обособленными структурными подразделениями</t>
  </si>
  <si>
    <t xml:space="preserve">уменьшение расчетов </t>
  </si>
  <si>
    <t>450</t>
  </si>
  <si>
    <t>451</t>
  </si>
  <si>
    <t>452</t>
  </si>
  <si>
    <t>в том числе:
увеличение расчетов</t>
  </si>
  <si>
    <t>Изменение остатков средств  при управлении остатками — всего</t>
  </si>
  <si>
    <t>выбытие денежных средств с депозитных счетов</t>
  </si>
  <si>
    <t>поступление денежных средств при управлении остатками</t>
  </si>
  <si>
    <t>выбытие денежных средств при управлении остатками</t>
  </si>
  <si>
    <t>в том числе:
поступление денежных средств на  депозитные счета</t>
  </si>
  <si>
    <t>Изменение остатков средств — всего</t>
  </si>
  <si>
    <t>за счет уменьшения денежных средств</t>
  </si>
  <si>
    <t>за счет курсовой разницы</t>
  </si>
  <si>
    <t>в том числе:
за счет увеличения денежных средств</t>
  </si>
  <si>
    <t>460</t>
  </si>
  <si>
    <t>461</t>
  </si>
  <si>
    <t>462</t>
  </si>
  <si>
    <t>463</t>
  </si>
  <si>
    <t>464</t>
  </si>
  <si>
    <t>501</t>
  </si>
  <si>
    <t>502</t>
  </si>
  <si>
    <t>503</t>
  </si>
  <si>
    <t>Бюджет Валдайского муниципального района</t>
  </si>
  <si>
    <t>01 января 2018 г.</t>
  </si>
  <si>
    <t>02290350</t>
  </si>
  <si>
    <t>комитет финансов Администрации Валдайского муниципального района</t>
  </si>
  <si>
    <t>17</t>
  </si>
  <si>
    <t>5302008661</t>
  </si>
  <si>
    <t>ГОД</t>
  </si>
  <si>
    <t>5</t>
  </si>
  <si>
    <t>01.01.2018</t>
  </si>
  <si>
    <t>3</t>
  </si>
  <si>
    <t>892</t>
  </si>
  <si>
    <t>49608000</t>
  </si>
  <si>
    <t>бюджет территори- ального фонда</t>
  </si>
  <si>
    <t>бюджеты сельских поселений</t>
  </si>
  <si>
    <t>бюджеты городских поселений</t>
  </si>
  <si>
    <t>бюджеты муниципальных районов</t>
  </si>
  <si>
    <t>бюджеты внутригородских районов</t>
  </si>
  <si>
    <t>бюджеты городских округов с внутригородским делением</t>
  </si>
  <si>
    <t>бюджеты городских округов</t>
  </si>
  <si>
    <t>бюджеты городов федерального значения</t>
  </si>
  <si>
    <t>бюджет субъекта</t>
  </si>
  <si>
    <t xml:space="preserve">суммы подлежащие исключению в рамках субъекта </t>
  </si>
  <si>
    <t>консолидированный бюджет субъекта</t>
  </si>
  <si>
    <t>суммы подлежащие исключению в рамках субъекта и территориального  фонда</t>
  </si>
  <si>
    <t xml:space="preserve">консолидированный бюджет субъекта  и территориального фонда </t>
  </si>
  <si>
    <t>"_______" _______________________ 20 ______ г.</t>
  </si>
  <si>
    <t xml:space="preserve">        (расшифровка подписи)</t>
  </si>
  <si>
    <t xml:space="preserve">  (подпись)  </t>
  </si>
  <si>
    <t xml:space="preserve">                                                                       </t>
  </si>
  <si>
    <t xml:space="preserve">Гл. бухгалтер </t>
  </si>
  <si>
    <t xml:space="preserve">Руководитель </t>
  </si>
  <si>
    <t>0000000000</t>
  </si>
  <si>
    <t>000</t>
  </si>
  <si>
    <t>x</t>
  </si>
  <si>
    <t>990</t>
  </si>
  <si>
    <t>Операции с денежными обеспечениями</t>
  </si>
  <si>
    <t>980</t>
  </si>
  <si>
    <t>в том числе:</t>
  </si>
  <si>
    <t>T_22_0503323 Код по БК</t>
  </si>
  <si>
    <t>Возврат дебиторской задолженности
прошлых лет</t>
  </si>
  <si>
    <t>900</t>
  </si>
  <si>
    <t>Расходы — всего</t>
  </si>
  <si>
    <t xml:space="preserve">Код по БК раздела, подраздела, кода вида расходов </t>
  </si>
  <si>
    <t>Форма 0503323  с. 6</t>
  </si>
  <si>
    <t>4. АНАЛИТИЧЕСКАЯ ИНФОРМАЦИЯ ПО ВЫБЫТИЯМ</t>
  </si>
  <si>
    <t>Заработная плата</t>
  </si>
  <si>
    <t>0102</t>
  </si>
  <si>
    <t>121</t>
  </si>
  <si>
    <t>00001020000000000121</t>
  </si>
  <si>
    <t>0104</t>
  </si>
  <si>
    <t>00001040000000000121</t>
  </si>
  <si>
    <t>0106</t>
  </si>
  <si>
    <t>00001060000000000121</t>
  </si>
  <si>
    <t>0203</t>
  </si>
  <si>
    <t>00002030000000000121</t>
  </si>
  <si>
    <t>0709</t>
  </si>
  <si>
    <t>00007090000000000121</t>
  </si>
  <si>
    <t>0804</t>
  </si>
  <si>
    <t>00008040000000000121</t>
  </si>
  <si>
    <t>1006</t>
  </si>
  <si>
    <t>00010060000000000121</t>
  </si>
  <si>
    <t>Прочие выплаты</t>
  </si>
  <si>
    <t>122</t>
  </si>
  <si>
    <t>00001020000000000122</t>
  </si>
  <si>
    <t>00001040000000000122</t>
  </si>
  <si>
    <t>00001060000000000122</t>
  </si>
  <si>
    <t>00007090000000000122</t>
  </si>
  <si>
    <t>00008040000000000122</t>
  </si>
  <si>
    <t>00010060000000000122</t>
  </si>
  <si>
    <t>Начисления на выплаты по оплате труда</t>
  </si>
  <si>
    <t>129</t>
  </si>
  <si>
    <t>00001020000000000129</t>
  </si>
  <si>
    <t>00001040000000000129</t>
  </si>
  <si>
    <t>00001060000000000129</t>
  </si>
  <si>
    <t>00002030000000000129</t>
  </si>
  <si>
    <t>00007090000000000129</t>
  </si>
  <si>
    <t>00008040000000000129</t>
  </si>
  <si>
    <t>00010060000000000129</t>
  </si>
  <si>
    <t>Услуги связи</t>
  </si>
  <si>
    <t>00001040000000000242</t>
  </si>
  <si>
    <t>00001040000000000244</t>
  </si>
  <si>
    <t>00001060000000000242</t>
  </si>
  <si>
    <t>00001060000000000244</t>
  </si>
  <si>
    <t>0113</t>
  </si>
  <si>
    <t>00001130000000000242</t>
  </si>
  <si>
    <t>00002030000000000242</t>
  </si>
  <si>
    <t>00002030000000000244</t>
  </si>
  <si>
    <t>0410</t>
  </si>
  <si>
    <t>00004100000000000242</t>
  </si>
  <si>
    <t>00007090000000000242</t>
  </si>
  <si>
    <t>00008040000000000242</t>
  </si>
  <si>
    <t>00008040000000000244</t>
  </si>
  <si>
    <t>1003</t>
  </si>
  <si>
    <t>00010030000000000244</t>
  </si>
  <si>
    <t>1004</t>
  </si>
  <si>
    <t>00010040000000000244</t>
  </si>
  <si>
    <t>00010060000000000242</t>
  </si>
  <si>
    <t>00010060000000000244</t>
  </si>
  <si>
    <t>Транспортные услуги</t>
  </si>
  <si>
    <t>0409</t>
  </si>
  <si>
    <t>00004090000000000244</t>
  </si>
  <si>
    <t>0503</t>
  </si>
  <si>
    <t>00005030000000000244</t>
  </si>
  <si>
    <t>0801</t>
  </si>
  <si>
    <t>00008010000000000244</t>
  </si>
  <si>
    <t>Коммунальные услуги</t>
  </si>
  <si>
    <t>00001130000000000244</t>
  </si>
  <si>
    <t>0501</t>
  </si>
  <si>
    <t>00005010000000000244</t>
  </si>
  <si>
    <t>Арендная плата за пользование имуществом</t>
  </si>
  <si>
    <t>Работы, услуги по содержанию имущества</t>
  </si>
  <si>
    <t>0310</t>
  </si>
  <si>
    <t>00003100000000000244</t>
  </si>
  <si>
    <t>0502</t>
  </si>
  <si>
    <t>00005020000000000244</t>
  </si>
  <si>
    <t>00005030000000000243</t>
  </si>
  <si>
    <t>Прочие работы, услуги</t>
  </si>
  <si>
    <t>0105</t>
  </si>
  <si>
    <t>00001050000000000244</t>
  </si>
  <si>
    <t>414</t>
  </si>
  <si>
    <t>00001130000000000414</t>
  </si>
  <si>
    <t>0405</t>
  </si>
  <si>
    <t>00004050000000000244</t>
  </si>
  <si>
    <t>0412</t>
  </si>
  <si>
    <t>00004120000000000244</t>
  </si>
  <si>
    <t>0702</t>
  </si>
  <si>
    <t>00007020000000000323</t>
  </si>
  <si>
    <t>0707</t>
  </si>
  <si>
    <t>00007070000000000244</t>
  </si>
  <si>
    <t>00007090000000000244</t>
  </si>
  <si>
    <t>00010030000000000323</t>
  </si>
  <si>
    <t>00010040000000000323</t>
  </si>
  <si>
    <t>1101</t>
  </si>
  <si>
    <t>00011010000000000244</t>
  </si>
  <si>
    <t>1202</t>
  </si>
  <si>
    <t>00012020000000000244</t>
  </si>
  <si>
    <t>1204</t>
  </si>
  <si>
    <t>00012040000000000242</t>
  </si>
  <si>
    <t>00012040000000000244</t>
  </si>
  <si>
    <t>Обслуживание внутреннего долга</t>
  </si>
  <si>
    <t>1301</t>
  </si>
  <si>
    <t>730</t>
  </si>
  <si>
    <t>00013010000000000730</t>
  </si>
  <si>
    <t>Безвозмездные перечисления государственным и муниципальным организациям</t>
  </si>
  <si>
    <t>611</t>
  </si>
  <si>
    <t>00001130000000000611</t>
  </si>
  <si>
    <t>0309</t>
  </si>
  <si>
    <t>00003090000000000611</t>
  </si>
  <si>
    <t>811</t>
  </si>
  <si>
    <t>00003100000000000811</t>
  </si>
  <si>
    <t>00005010000000000811</t>
  </si>
  <si>
    <t>622</t>
  </si>
  <si>
    <t>00005020000000000622</t>
  </si>
  <si>
    <t>00005030000000000811</t>
  </si>
  <si>
    <t>0505</t>
  </si>
  <si>
    <t>621</t>
  </si>
  <si>
    <t>00005050000000000621</t>
  </si>
  <si>
    <t>0701</t>
  </si>
  <si>
    <t>00007010000000000621</t>
  </si>
  <si>
    <t>00007010000000000622</t>
  </si>
  <si>
    <t>00007020000000000611</t>
  </si>
  <si>
    <t>00007020000000000621</t>
  </si>
  <si>
    <t>00007020000000000622</t>
  </si>
  <si>
    <t>0703</t>
  </si>
  <si>
    <t>00007030000000000611</t>
  </si>
  <si>
    <t>612</t>
  </si>
  <si>
    <t>00007030000000000612</t>
  </si>
  <si>
    <t>00007030000000000621</t>
  </si>
  <si>
    <t>00007030000000000622</t>
  </si>
  <si>
    <t>00007070000000000621</t>
  </si>
  <si>
    <t>00007070000000000622</t>
  </si>
  <si>
    <t>00007090000000000611</t>
  </si>
  <si>
    <t>00007090000000000612</t>
  </si>
  <si>
    <t>00007090000000000622</t>
  </si>
  <si>
    <t>00008010000000000611</t>
  </si>
  <si>
    <t>00008010000000000612</t>
  </si>
  <si>
    <t>00011010000000000621</t>
  </si>
  <si>
    <t>00011010000000000622</t>
  </si>
  <si>
    <t>Безвозмездные перечисления организациям, за исключением государственных и муниципальных организаций</t>
  </si>
  <si>
    <t>812</t>
  </si>
  <si>
    <t>00004120000000000812</t>
  </si>
  <si>
    <t>632</t>
  </si>
  <si>
    <t>00005020000000000632</t>
  </si>
  <si>
    <t>Перечисления другим бюджетам бюджетной системы Российской Федерации</t>
  </si>
  <si>
    <t>00001060000000000540</t>
  </si>
  <si>
    <t>00001130000000000530</t>
  </si>
  <si>
    <t>00002030000000000530</t>
  </si>
  <si>
    <t>1401</t>
  </si>
  <si>
    <t>511</t>
  </si>
  <si>
    <t>00014010000000000511</t>
  </si>
  <si>
    <t>Пособия по социальной помощи населению</t>
  </si>
  <si>
    <t>00007070000000000323</t>
  </si>
  <si>
    <t>313</t>
  </si>
  <si>
    <t>00010030000000000313</t>
  </si>
  <si>
    <t>00010030000000000322</t>
  </si>
  <si>
    <t>00010040000000000313</t>
  </si>
  <si>
    <t>Пенсии, пособия, выплачиваемые организациями сектора государственного управления</t>
  </si>
  <si>
    <t>1001</t>
  </si>
  <si>
    <t>312</t>
  </si>
  <si>
    <t>00010010000000000312</t>
  </si>
  <si>
    <t>Прочие расходы</t>
  </si>
  <si>
    <t>831</t>
  </si>
  <si>
    <t>00001040000000000831</t>
  </si>
  <si>
    <t>851</t>
  </si>
  <si>
    <t>00001040000000000851</t>
  </si>
  <si>
    <t>852</t>
  </si>
  <si>
    <t>00001040000000000852</t>
  </si>
  <si>
    <t>853</t>
  </si>
  <si>
    <t>00001040000000000853</t>
  </si>
  <si>
    <t>00001060000000000853</t>
  </si>
  <si>
    <t>0107</t>
  </si>
  <si>
    <t>00001070000000000244</t>
  </si>
  <si>
    <t>00001130000000000852</t>
  </si>
  <si>
    <t>00001130000000000853</t>
  </si>
  <si>
    <t>00003100000000000852</t>
  </si>
  <si>
    <t>00007020000000000330</t>
  </si>
  <si>
    <t>00007090000000000851</t>
  </si>
  <si>
    <t>00007090000000000853</t>
  </si>
  <si>
    <t>00008010000000000360</t>
  </si>
  <si>
    <t>00008040000000000851</t>
  </si>
  <si>
    <t>00008040000000000853</t>
  </si>
  <si>
    <t>00010060000000000851</t>
  </si>
  <si>
    <t>00010060000000000853</t>
  </si>
  <si>
    <t>Увеличение стоимости основных средств</t>
  </si>
  <si>
    <t>0103</t>
  </si>
  <si>
    <t>00001030000000000242</t>
  </si>
  <si>
    <t>0314</t>
  </si>
  <si>
    <t>00003140000000000414</t>
  </si>
  <si>
    <t>00004090000000000414</t>
  </si>
  <si>
    <t>00004100000000000244</t>
  </si>
  <si>
    <t>412</t>
  </si>
  <si>
    <t>00005010000000000412</t>
  </si>
  <si>
    <t>00005020000000000414</t>
  </si>
  <si>
    <t>415</t>
  </si>
  <si>
    <t>00005020000000000415</t>
  </si>
  <si>
    <t>00005030000000000414</t>
  </si>
  <si>
    <t>00010040000000000412</t>
  </si>
  <si>
    <t>Увеличение стоимости материальных запасов</t>
  </si>
  <si>
    <t>00001030000000000244</t>
  </si>
  <si>
    <t>00007010000000000323</t>
  </si>
  <si>
    <t>00012020000000000242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</si>
</sst>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4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8"/>
      <color indexed="9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C0C0C0"/>
        <bgColor indexed="64"/>
      </patternFill>
    </fill>
    <fill>
      <patternFill patternType="lightGray">
        <bgColor rgb="FFC0C0C0"/>
      </patternFill>
    </fill>
    <fill>
      <patternFill patternType="lightGray"/>
    </fill>
    <fill>
      <patternFill patternType="lightGray">
        <bgColor indexed="42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23" borderId="8" applyNumberFormat="0" applyFont="0" applyAlignment="0" applyProtection="0"/>
    <xf numFmtId="0" fontId="25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256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0" fontId="0" fillId="0" borderId="0" xfId="0" applyFont="1" applyAlignment="1" applyProtection="1"/>
    <xf numFmtId="0" fontId="24" fillId="0" borderId="0" xfId="0" applyFont="1" applyAlignment="1" applyProtection="1">
      <alignment horizontal="left"/>
    </xf>
    <xf numFmtId="0" fontId="24" fillId="0" borderId="0" xfId="0" applyFont="1" applyAlignment="1" applyProtection="1"/>
    <xf numFmtId="0" fontId="26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Continuous"/>
    </xf>
    <xf numFmtId="0" fontId="24" fillId="0" borderId="10" xfId="0" applyFont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wrapText="1" indent="3"/>
    </xf>
    <xf numFmtId="0" fontId="24" fillId="0" borderId="0" xfId="0" applyFont="1" applyFill="1" applyBorder="1" applyAlignment="1" applyProtection="1">
      <alignment wrapText="1"/>
    </xf>
    <xf numFmtId="0" fontId="24" fillId="0" borderId="0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left" wrapText="1"/>
    </xf>
    <xf numFmtId="0" fontId="24" fillId="0" borderId="0" xfId="0" applyFont="1" applyProtection="1"/>
    <xf numFmtId="0" fontId="24" fillId="0" borderId="11" xfId="0" applyFont="1" applyBorder="1" applyAlignment="1" applyProtection="1">
      <alignment horizontal="center" vertical="center"/>
    </xf>
    <xf numFmtId="49" fontId="24" fillId="0" borderId="12" xfId="0" applyNumberFormat="1" applyFont="1" applyBorder="1" applyAlignment="1" applyProtection="1">
      <alignment horizontal="center"/>
    </xf>
    <xf numFmtId="49" fontId="24" fillId="0" borderId="13" xfId="0" applyNumberFormat="1" applyFont="1" applyBorder="1" applyAlignment="1" applyProtection="1">
      <alignment horizontal="center"/>
    </xf>
    <xf numFmtId="49" fontId="24" fillId="0" borderId="14" xfId="0" applyNumberFormat="1" applyFont="1" applyBorder="1" applyAlignment="1" applyProtection="1">
      <alignment horizontal="center"/>
    </xf>
    <xf numFmtId="49" fontId="24" fillId="0" borderId="10" xfId="0" applyNumberFormat="1" applyFont="1" applyBorder="1" applyAlignment="1" applyProtection="1">
      <alignment horizontal="center"/>
    </xf>
    <xf numFmtId="49" fontId="24" fillId="0" borderId="15" xfId="0" applyNumberFormat="1" applyFont="1" applyBorder="1" applyAlignment="1" applyProtection="1">
      <alignment horizontal="center"/>
    </xf>
    <xf numFmtId="49" fontId="24" fillId="0" borderId="16" xfId="0" applyNumberFormat="1" applyFont="1" applyBorder="1" applyAlignment="1" applyProtection="1">
      <alignment horizontal="center"/>
    </xf>
    <xf numFmtId="49" fontId="24" fillId="0" borderId="17" xfId="0" applyNumberFormat="1" applyFont="1" applyBorder="1" applyAlignment="1" applyProtection="1">
      <alignment horizontal="center"/>
    </xf>
    <xf numFmtId="49" fontId="24" fillId="0" borderId="18" xfId="0" applyNumberFormat="1" applyFont="1" applyBorder="1" applyAlignment="1" applyProtection="1">
      <alignment horizontal="center"/>
    </xf>
    <xf numFmtId="49" fontId="24" fillId="0" borderId="0" xfId="0" applyNumberFormat="1" applyFont="1" applyBorder="1" applyAlignment="1" applyProtection="1">
      <alignment horizontal="center"/>
    </xf>
    <xf numFmtId="49" fontId="24" fillId="0" borderId="19" xfId="0" applyNumberFormat="1" applyFont="1" applyBorder="1" applyAlignment="1" applyProtection="1">
      <alignment horizontal="center"/>
    </xf>
    <xf numFmtId="49" fontId="24" fillId="0" borderId="20" xfId="0" applyNumberFormat="1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49" fontId="29" fillId="0" borderId="0" xfId="0" applyNumberFormat="1" applyFont="1" applyBorder="1" applyAlignment="1" applyProtection="1">
      <alignment horizontal="center"/>
    </xf>
    <xf numFmtId="49" fontId="24" fillId="24" borderId="14" xfId="0" applyNumberFormat="1" applyFont="1" applyFill="1" applyBorder="1" applyAlignment="1" applyProtection="1">
      <alignment horizontal="center" vertical="center"/>
    </xf>
    <xf numFmtId="49" fontId="24" fillId="24" borderId="10" xfId="0" applyNumberFormat="1" applyFont="1" applyFill="1" applyBorder="1" applyAlignment="1" applyProtection="1">
      <alignment horizontal="center" vertical="center"/>
    </xf>
    <xf numFmtId="49" fontId="24" fillId="25" borderId="21" xfId="0" applyNumberFormat="1" applyFont="1" applyFill="1" applyBorder="1" applyAlignment="1" applyProtection="1">
      <alignment horizontal="center" vertical="center"/>
    </xf>
    <xf numFmtId="49" fontId="24" fillId="25" borderId="22" xfId="0" applyNumberFormat="1" applyFont="1" applyFill="1" applyBorder="1" applyAlignment="1" applyProtection="1">
      <alignment horizontal="center" vertical="center"/>
    </xf>
    <xf numFmtId="49" fontId="24" fillId="24" borderId="12" xfId="0" applyNumberFormat="1" applyFont="1" applyFill="1" applyBorder="1" applyAlignment="1" applyProtection="1">
      <alignment horizontal="center"/>
    </xf>
    <xf numFmtId="49" fontId="24" fillId="24" borderId="13" xfId="0" applyNumberFormat="1" applyFont="1" applyFill="1" applyBorder="1" applyAlignment="1" applyProtection="1">
      <alignment horizontal="center"/>
    </xf>
    <xf numFmtId="49" fontId="24" fillId="24" borderId="14" xfId="0" applyNumberFormat="1" applyFont="1" applyFill="1" applyBorder="1" applyAlignment="1" applyProtection="1">
      <alignment horizontal="center"/>
    </xf>
    <xf numFmtId="49" fontId="24" fillId="24" borderId="10" xfId="0" applyNumberFormat="1" applyFont="1" applyFill="1" applyBorder="1" applyAlignment="1" applyProtection="1">
      <alignment horizontal="center"/>
    </xf>
    <xf numFmtId="49" fontId="24" fillId="25" borderId="23" xfId="0" applyNumberFormat="1" applyFont="1" applyFill="1" applyBorder="1" applyAlignment="1" applyProtection="1">
      <alignment horizontal="center"/>
    </xf>
    <xf numFmtId="49" fontId="24" fillId="25" borderId="24" xfId="0" applyNumberFormat="1" applyFont="1" applyFill="1" applyBorder="1" applyAlignment="1" applyProtection="1">
      <alignment horizontal="center"/>
    </xf>
    <xf numFmtId="49" fontId="24" fillId="24" borderId="23" xfId="0" applyNumberFormat="1" applyFont="1" applyFill="1" applyBorder="1" applyAlignment="1" applyProtection="1">
      <alignment horizontal="center"/>
    </xf>
    <xf numFmtId="49" fontId="24" fillId="24" borderId="25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0" fontId="3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49" fontId="0" fillId="0" borderId="0" xfId="0" applyNumberFormat="1" applyFont="1" applyProtection="1"/>
    <xf numFmtId="0" fontId="0" fillId="0" borderId="0" xfId="0" applyFont="1" applyProtection="1"/>
    <xf numFmtId="0" fontId="0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/>
    </xf>
    <xf numFmtId="49" fontId="0" fillId="0" borderId="0" xfId="0" applyNumberFormat="1" applyFont="1" applyBorder="1" applyProtection="1"/>
    <xf numFmtId="0" fontId="0" fillId="0" borderId="0" xfId="0" applyFont="1" applyBorder="1" applyAlignment="1" applyProtection="1">
      <alignment horizontal="right"/>
    </xf>
    <xf numFmtId="0" fontId="24" fillId="0" borderId="0" xfId="0" applyFont="1" applyAlignment="1" applyProtection="1">
      <alignment horizontal="right"/>
    </xf>
    <xf numFmtId="49" fontId="24" fillId="0" borderId="0" xfId="0" applyNumberFormat="1" applyFont="1" applyProtection="1"/>
    <xf numFmtId="0" fontId="0" fillId="0" borderId="0" xfId="0" applyFont="1" applyAlignment="1" applyProtection="1">
      <alignment horizontal="centerContinuous"/>
    </xf>
    <xf numFmtId="0" fontId="24" fillId="0" borderId="18" xfId="0" applyFont="1" applyBorder="1" applyAlignment="1" applyProtection="1">
      <alignment horizontal="center" vertical="center"/>
    </xf>
    <xf numFmtId="0" fontId="31" fillId="25" borderId="26" xfId="0" applyFont="1" applyFill="1" applyBorder="1" applyAlignment="1" applyProtection="1">
      <alignment horizontal="center"/>
    </xf>
    <xf numFmtId="0" fontId="32" fillId="24" borderId="27" xfId="0" applyFont="1" applyFill="1" applyBorder="1" applyAlignment="1" applyProtection="1">
      <alignment horizontal="left"/>
    </xf>
    <xf numFmtId="0" fontId="32" fillId="24" borderId="28" xfId="0" applyFont="1" applyFill="1" applyBorder="1" applyAlignment="1" applyProtection="1">
      <alignment horizontal="left"/>
    </xf>
    <xf numFmtId="0" fontId="24" fillId="0" borderId="29" xfId="0" applyFont="1" applyFill="1" applyBorder="1" applyAlignment="1" applyProtection="1">
      <alignment horizontal="left" wrapText="1" indent="1"/>
    </xf>
    <xf numFmtId="0" fontId="24" fillId="0" borderId="30" xfId="0" applyFont="1" applyFill="1" applyBorder="1" applyAlignment="1" applyProtection="1">
      <alignment horizontal="left" wrapText="1" indent="1"/>
    </xf>
    <xf numFmtId="0" fontId="24" fillId="24" borderId="29" xfId="0" applyFont="1" applyFill="1" applyBorder="1" applyAlignment="1" applyProtection="1">
      <alignment horizontal="left" wrapText="1" indent="1"/>
    </xf>
    <xf numFmtId="0" fontId="33" fillId="0" borderId="29" xfId="0" applyFont="1" applyFill="1" applyBorder="1" applyAlignment="1" applyProtection="1">
      <alignment horizontal="left" wrapText="1" indent="2"/>
    </xf>
    <xf numFmtId="0" fontId="33" fillId="0" borderId="31" xfId="0" applyFont="1" applyFill="1" applyBorder="1" applyAlignment="1" applyProtection="1">
      <alignment horizontal="left" wrapText="1" indent="2"/>
    </xf>
    <xf numFmtId="0" fontId="24" fillId="0" borderId="31" xfId="0" applyFont="1" applyFill="1" applyBorder="1" applyAlignment="1" applyProtection="1">
      <alignment horizontal="left" wrapText="1" indent="1"/>
    </xf>
    <xf numFmtId="0" fontId="24" fillId="0" borderId="27" xfId="0" applyFont="1" applyFill="1" applyBorder="1" applyAlignment="1" applyProtection="1">
      <alignment horizontal="left" wrapText="1" indent="1"/>
    </xf>
    <xf numFmtId="0" fontId="24" fillId="24" borderId="28" xfId="0" applyFont="1" applyFill="1" applyBorder="1" applyAlignment="1" applyProtection="1">
      <alignment horizontal="left" indent="1"/>
    </xf>
    <xf numFmtId="0" fontId="33" fillId="0" borderId="30" xfId="0" applyFont="1" applyFill="1" applyBorder="1" applyAlignment="1" applyProtection="1">
      <alignment horizontal="left" wrapText="1" indent="2"/>
    </xf>
    <xf numFmtId="0" fontId="24" fillId="24" borderId="28" xfId="0" applyFont="1" applyFill="1" applyBorder="1" applyAlignment="1" applyProtection="1">
      <alignment horizontal="left" wrapText="1" indent="1"/>
    </xf>
    <xf numFmtId="0" fontId="24" fillId="24" borderId="30" xfId="0" applyFont="1" applyFill="1" applyBorder="1" applyAlignment="1" applyProtection="1">
      <alignment horizontal="left" wrapText="1" indent="1"/>
    </xf>
    <xf numFmtId="0" fontId="33" fillId="0" borderId="27" xfId="0" applyFont="1" applyFill="1" applyBorder="1" applyAlignment="1" applyProtection="1">
      <alignment horizontal="left" wrapText="1" indent="2"/>
    </xf>
    <xf numFmtId="49" fontId="24" fillId="0" borderId="32" xfId="0" applyNumberFormat="1" applyFont="1" applyBorder="1" applyAlignment="1" applyProtection="1">
      <alignment horizontal="center"/>
    </xf>
    <xf numFmtId="49" fontId="24" fillId="0" borderId="33" xfId="0" applyNumberFormat="1" applyFont="1" applyBorder="1" applyAlignment="1" applyProtection="1">
      <alignment horizontal="center"/>
    </xf>
    <xf numFmtId="0" fontId="31" fillId="25" borderId="34" xfId="0" applyFont="1" applyFill="1" applyBorder="1" applyAlignment="1" applyProtection="1">
      <alignment horizontal="center" wrapText="1"/>
    </xf>
    <xf numFmtId="0" fontId="32" fillId="24" borderId="27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left" wrapText="1" indent="2"/>
    </xf>
    <xf numFmtId="0" fontId="24" fillId="24" borderId="27" xfId="0" applyFont="1" applyFill="1" applyBorder="1" applyAlignment="1" applyProtection="1">
      <alignment horizontal="left" wrapText="1" indent="1"/>
    </xf>
    <xf numFmtId="0" fontId="33" fillId="0" borderId="28" xfId="0" applyFont="1" applyFill="1" applyBorder="1" applyAlignment="1" applyProtection="1">
      <alignment horizontal="left" wrapText="1" indent="2"/>
    </xf>
    <xf numFmtId="0" fontId="24" fillId="0" borderId="35" xfId="0" applyFont="1" applyBorder="1" applyAlignment="1" applyProtection="1">
      <alignment horizontal="center" vertical="center" wrapText="1"/>
    </xf>
    <xf numFmtId="49" fontId="24" fillId="0" borderId="35" xfId="0" applyNumberFormat="1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35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/>
    <xf numFmtId="0" fontId="28" fillId="0" borderId="0" xfId="0" applyFont="1" applyBorder="1" applyAlignment="1" applyProtection="1">
      <alignment horizontal="left"/>
    </xf>
    <xf numFmtId="0" fontId="24" fillId="0" borderId="0" xfId="0" applyFont="1" applyAlignment="1" applyProtection="1">
      <alignment horizontal="center"/>
    </xf>
    <xf numFmtId="0" fontId="0" fillId="0" borderId="0" xfId="0" applyFont="1" applyBorder="1" applyAlignment="1" applyProtection="1"/>
    <xf numFmtId="0" fontId="4" fillId="0" borderId="36" xfId="0" applyFont="1" applyBorder="1" applyAlignment="1" applyProtection="1">
      <alignment horizontal="center"/>
    </xf>
    <xf numFmtId="49" fontId="0" fillId="0" borderId="37" xfId="0" applyNumberFormat="1" applyFont="1" applyBorder="1" applyAlignment="1" applyProtection="1">
      <alignment horizontal="center"/>
    </xf>
    <xf numFmtId="14" fontId="0" fillId="0" borderId="38" xfId="0" applyNumberFormat="1" applyFont="1" applyBorder="1" applyAlignment="1" applyProtection="1">
      <alignment horizontal="center" vertical="center"/>
    </xf>
    <xf numFmtId="49" fontId="0" fillId="0" borderId="38" xfId="0" applyNumberFormat="1" applyFont="1" applyBorder="1" applyAlignment="1" applyProtection="1">
      <alignment horizontal="center" vertical="center"/>
    </xf>
    <xf numFmtId="49" fontId="24" fillId="0" borderId="38" xfId="0" applyNumberFormat="1" applyFont="1" applyBorder="1" applyAlignment="1" applyProtection="1">
      <alignment horizontal="center" vertical="center"/>
      <protection locked="0"/>
    </xf>
    <xf numFmtId="49" fontId="24" fillId="0" borderId="38" xfId="0" applyNumberFormat="1" applyFont="1" applyBorder="1" applyAlignment="1" applyProtection="1">
      <alignment horizontal="center" vertical="center"/>
    </xf>
    <xf numFmtId="49" fontId="24" fillId="0" borderId="39" xfId="0" applyNumberFormat="1" applyFont="1" applyBorder="1" applyAlignment="1" applyProtection="1">
      <alignment horizontal="center"/>
    </xf>
    <xf numFmtId="164" fontId="24" fillId="25" borderId="25" xfId="0" applyNumberFormat="1" applyFont="1" applyFill="1" applyBorder="1" applyAlignment="1" applyProtection="1">
      <alignment horizontal="right" wrapText="1"/>
    </xf>
    <xf numFmtId="164" fontId="24" fillId="25" borderId="40" xfId="0" applyNumberFormat="1" applyFont="1" applyFill="1" applyBorder="1" applyAlignment="1" applyProtection="1">
      <alignment horizontal="right" wrapText="1"/>
    </xf>
    <xf numFmtId="164" fontId="24" fillId="24" borderId="13" xfId="0" applyNumberFormat="1" applyFont="1" applyFill="1" applyBorder="1" applyAlignment="1" applyProtection="1">
      <alignment horizontal="right" wrapText="1"/>
    </xf>
    <xf numFmtId="164" fontId="24" fillId="24" borderId="41" xfId="0" applyNumberFormat="1" applyFont="1" applyFill="1" applyBorder="1" applyAlignment="1" applyProtection="1">
      <alignment horizontal="right" wrapText="1"/>
    </xf>
    <xf numFmtId="164" fontId="24" fillId="0" borderId="13" xfId="0" applyNumberFormat="1" applyFont="1" applyBorder="1" applyAlignment="1" applyProtection="1">
      <alignment horizontal="right" wrapText="1"/>
      <protection locked="0"/>
    </xf>
    <xf numFmtId="164" fontId="24" fillId="0" borderId="42" xfId="0" applyNumberFormat="1" applyFont="1" applyBorder="1" applyAlignment="1" applyProtection="1">
      <alignment horizontal="right" wrapText="1"/>
      <protection locked="0"/>
    </xf>
    <xf numFmtId="164" fontId="24" fillId="0" borderId="41" xfId="0" applyNumberFormat="1" applyFont="1" applyBorder="1" applyAlignment="1" applyProtection="1">
      <alignment horizontal="right" wrapText="1"/>
      <protection locked="0"/>
    </xf>
    <xf numFmtId="164" fontId="24" fillId="0" borderId="16" xfId="0" applyNumberFormat="1" applyFont="1" applyBorder="1" applyAlignment="1" applyProtection="1">
      <alignment horizontal="right" wrapText="1"/>
      <protection locked="0"/>
    </xf>
    <xf numFmtId="164" fontId="24" fillId="24" borderId="10" xfId="0" applyNumberFormat="1" applyFont="1" applyFill="1" applyBorder="1" applyAlignment="1" applyProtection="1">
      <alignment horizontal="right" wrapText="1"/>
    </xf>
    <xf numFmtId="164" fontId="24" fillId="24" borderId="43" xfId="0" applyNumberFormat="1" applyFont="1" applyFill="1" applyBorder="1" applyAlignment="1" applyProtection="1">
      <alignment horizontal="right" wrapText="1"/>
    </xf>
    <xf numFmtId="164" fontId="24" fillId="0" borderId="13" xfId="0" applyNumberFormat="1" applyFont="1" applyFill="1" applyBorder="1" applyAlignment="1" applyProtection="1">
      <alignment horizontal="right" wrapText="1"/>
      <protection locked="0"/>
    </xf>
    <xf numFmtId="164" fontId="24" fillId="0" borderId="42" xfId="0" applyNumberFormat="1" applyFont="1" applyFill="1" applyBorder="1" applyAlignment="1" applyProtection="1">
      <alignment horizontal="right" wrapText="1"/>
      <protection locked="0"/>
    </xf>
    <xf numFmtId="164" fontId="24" fillId="0" borderId="41" xfId="0" applyNumberFormat="1" applyFont="1" applyFill="1" applyBorder="1" applyAlignment="1" applyProtection="1">
      <alignment horizontal="right" wrapText="1"/>
      <protection locked="0"/>
    </xf>
    <xf numFmtId="164" fontId="24" fillId="24" borderId="42" xfId="0" applyNumberFormat="1" applyFont="1" applyFill="1" applyBorder="1" applyAlignment="1" applyProtection="1">
      <alignment horizontal="right" wrapText="1"/>
    </xf>
    <xf numFmtId="164" fontId="24" fillId="0" borderId="20" xfId="0" applyNumberFormat="1" applyFont="1" applyBorder="1" applyAlignment="1" applyProtection="1">
      <alignment horizontal="right" wrapText="1"/>
      <protection locked="0"/>
    </xf>
    <xf numFmtId="164" fontId="24" fillId="24" borderId="20" xfId="0" applyNumberFormat="1" applyFont="1" applyFill="1" applyBorder="1" applyAlignment="1" applyProtection="1">
      <alignment horizontal="right" wrapText="1"/>
    </xf>
    <xf numFmtId="164" fontId="24" fillId="0" borderId="44" xfId="0" applyNumberFormat="1" applyFont="1" applyBorder="1" applyAlignment="1" applyProtection="1">
      <alignment horizontal="right" wrapText="1"/>
      <protection locked="0"/>
    </xf>
    <xf numFmtId="164" fontId="24" fillId="24" borderId="36" xfId="0" applyNumberFormat="1" applyFont="1" applyFill="1" applyBorder="1" applyAlignment="1" applyProtection="1">
      <alignment horizontal="right" wrapText="1"/>
    </xf>
    <xf numFmtId="164" fontId="24" fillId="0" borderId="36" xfId="0" applyNumberFormat="1" applyFont="1" applyBorder="1" applyAlignment="1" applyProtection="1">
      <alignment horizontal="right" wrapText="1"/>
      <protection locked="0"/>
    </xf>
    <xf numFmtId="164" fontId="24" fillId="0" borderId="33" xfId="0" applyNumberFormat="1" applyFont="1" applyBorder="1" applyAlignment="1" applyProtection="1">
      <alignment horizontal="right" wrapText="1"/>
      <protection locked="0"/>
    </xf>
    <xf numFmtId="164" fontId="24" fillId="0" borderId="45" xfId="0" applyNumberFormat="1" applyFont="1" applyBorder="1" applyAlignment="1" applyProtection="1">
      <alignment horizontal="right" wrapText="1"/>
      <protection locked="0"/>
    </xf>
    <xf numFmtId="164" fontId="24" fillId="24" borderId="11" xfId="0" applyNumberFormat="1" applyFont="1" applyFill="1" applyBorder="1" applyAlignment="1" applyProtection="1">
      <alignment horizontal="right" wrapText="1"/>
    </xf>
    <xf numFmtId="164" fontId="24" fillId="24" borderId="46" xfId="0" applyNumberFormat="1" applyFont="1" applyFill="1" applyBorder="1" applyAlignment="1" applyProtection="1">
      <alignment horizontal="right" wrapText="1"/>
    </xf>
    <xf numFmtId="164" fontId="24" fillId="0" borderId="10" xfId="0" applyNumberFormat="1" applyFont="1" applyBorder="1" applyAlignment="1" applyProtection="1">
      <alignment horizontal="right" wrapText="1"/>
      <protection locked="0"/>
    </xf>
    <xf numFmtId="164" fontId="24" fillId="24" borderId="33" xfId="0" applyNumberFormat="1" applyFont="1" applyFill="1" applyBorder="1" applyAlignment="1" applyProtection="1">
      <alignment horizontal="right" wrapText="1"/>
    </xf>
    <xf numFmtId="164" fontId="24" fillId="24" borderId="25" xfId="0" applyNumberFormat="1" applyFont="1" applyFill="1" applyBorder="1" applyAlignment="1" applyProtection="1">
      <alignment horizontal="right" wrapText="1"/>
    </xf>
    <xf numFmtId="164" fontId="24" fillId="24" borderId="40" xfId="0" applyNumberFormat="1" applyFont="1" applyFill="1" applyBorder="1" applyAlignment="1" applyProtection="1">
      <alignment horizontal="right" wrapText="1"/>
    </xf>
    <xf numFmtId="164" fontId="24" fillId="0" borderId="47" xfId="0" applyNumberFormat="1" applyFont="1" applyBorder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 indent="1"/>
    </xf>
    <xf numFmtId="0" fontId="24" fillId="0" borderId="0" xfId="0" applyFont="1" applyAlignment="1" applyProtection="1">
      <alignment horizontal="right" indent="1"/>
    </xf>
    <xf numFmtId="49" fontId="4" fillId="0" borderId="0" xfId="0" applyNumberFormat="1" applyFont="1" applyProtection="1"/>
    <xf numFmtId="164" fontId="24" fillId="25" borderId="48" xfId="0" applyNumberFormat="1" applyFont="1" applyFill="1" applyBorder="1" applyAlignment="1" applyProtection="1">
      <alignment horizontal="right" wrapText="1"/>
    </xf>
    <xf numFmtId="164" fontId="24" fillId="0" borderId="49" xfId="0" applyNumberFormat="1" applyFont="1" applyBorder="1" applyAlignment="1" applyProtection="1">
      <alignment horizontal="right" wrapText="1"/>
      <protection locked="0"/>
    </xf>
    <xf numFmtId="164" fontId="24" fillId="24" borderId="49" xfId="0" applyNumberFormat="1" applyFont="1" applyFill="1" applyBorder="1" applyAlignment="1" applyProtection="1">
      <alignment horizontal="right" wrapText="1"/>
    </xf>
    <xf numFmtId="164" fontId="24" fillId="24" borderId="50" xfId="0" applyNumberFormat="1" applyFont="1" applyFill="1" applyBorder="1" applyAlignment="1" applyProtection="1">
      <alignment horizontal="right" wrapText="1"/>
    </xf>
    <xf numFmtId="164" fontId="24" fillId="0" borderId="51" xfId="0" applyNumberFormat="1" applyFont="1" applyBorder="1" applyAlignment="1" applyProtection="1">
      <alignment horizontal="right" wrapText="1"/>
      <protection locked="0"/>
    </xf>
    <xf numFmtId="164" fontId="24" fillId="24" borderId="35" xfId="0" applyNumberFormat="1" applyFont="1" applyFill="1" applyBorder="1" applyAlignment="1" applyProtection="1">
      <alignment horizontal="right" wrapText="1"/>
    </xf>
    <xf numFmtId="164" fontId="24" fillId="24" borderId="48" xfId="0" applyNumberFormat="1" applyFont="1" applyFill="1" applyBorder="1" applyAlignment="1" applyProtection="1">
      <alignment horizontal="right" wrapText="1"/>
    </xf>
    <xf numFmtId="164" fontId="24" fillId="0" borderId="20" xfId="0" applyNumberFormat="1" applyFont="1" applyFill="1" applyBorder="1" applyAlignment="1" applyProtection="1">
      <alignment horizontal="right" wrapText="1"/>
      <protection locked="0"/>
    </xf>
    <xf numFmtId="164" fontId="24" fillId="24" borderId="47" xfId="0" applyNumberFormat="1" applyFont="1" applyFill="1" applyBorder="1" applyAlignment="1" applyProtection="1">
      <alignment horizontal="right" wrapText="1"/>
    </xf>
    <xf numFmtId="164" fontId="24" fillId="24" borderId="52" xfId="0" applyNumberFormat="1" applyFont="1" applyFill="1" applyBorder="1" applyAlignment="1" applyProtection="1">
      <alignment horizontal="right" wrapText="1"/>
    </xf>
    <xf numFmtId="0" fontId="33" fillId="0" borderId="53" xfId="0" applyFont="1" applyFill="1" applyBorder="1" applyAlignment="1" applyProtection="1">
      <alignment horizontal="left" wrapText="1" indent="2"/>
    </xf>
    <xf numFmtId="49" fontId="2" fillId="0" borderId="54" xfId="0" applyNumberFormat="1" applyFont="1" applyBorder="1" applyAlignment="1" applyProtection="1"/>
    <xf numFmtId="49" fontId="2" fillId="0" borderId="54" xfId="0" applyNumberFormat="1" applyFont="1" applyBorder="1" applyAlignment="1" applyProtection="1">
      <alignment horizontal="right"/>
    </xf>
    <xf numFmtId="49" fontId="24" fillId="24" borderId="24" xfId="0" applyNumberFormat="1" applyFont="1" applyFill="1" applyBorder="1" applyAlignment="1" applyProtection="1">
      <alignment horizontal="center"/>
    </xf>
    <xf numFmtId="164" fontId="24" fillId="24" borderId="24" xfId="0" applyNumberFormat="1" applyFont="1" applyFill="1" applyBorder="1" applyAlignment="1" applyProtection="1">
      <alignment horizontal="right" wrapText="1"/>
    </xf>
    <xf numFmtId="49" fontId="2" fillId="0" borderId="19" xfId="0" applyNumberFormat="1" applyFont="1" applyBorder="1" applyAlignment="1" applyProtection="1"/>
    <xf numFmtId="49" fontId="24" fillId="0" borderId="23" xfId="0" applyNumberFormat="1" applyFont="1" applyBorder="1" applyAlignment="1" applyProtection="1">
      <alignment horizontal="center"/>
    </xf>
    <xf numFmtId="49" fontId="24" fillId="0" borderId="24" xfId="0" applyNumberFormat="1" applyFont="1" applyBorder="1" applyAlignment="1" applyProtection="1">
      <alignment horizontal="center"/>
    </xf>
    <xf numFmtId="164" fontId="24" fillId="0" borderId="25" xfId="0" applyNumberFormat="1" applyFont="1" applyBorder="1" applyAlignment="1" applyProtection="1">
      <alignment horizontal="right" wrapText="1"/>
      <protection locked="0"/>
    </xf>
    <xf numFmtId="164" fontId="24" fillId="0" borderId="24" xfId="0" applyNumberFormat="1" applyFont="1" applyBorder="1" applyAlignment="1" applyProtection="1">
      <alignment horizontal="right" wrapText="1"/>
      <protection locked="0"/>
    </xf>
    <xf numFmtId="164" fontId="24" fillId="0" borderId="48" xfId="0" applyNumberFormat="1" applyFont="1" applyBorder="1" applyAlignment="1" applyProtection="1">
      <alignment horizontal="right" wrapText="1"/>
      <protection locked="0"/>
    </xf>
    <xf numFmtId="164" fontId="24" fillId="0" borderId="40" xfId="0" applyNumberFormat="1" applyFont="1" applyBorder="1" applyAlignment="1" applyProtection="1">
      <alignment horizontal="right" wrapText="1"/>
      <protection locked="0"/>
    </xf>
    <xf numFmtId="49" fontId="2" fillId="0" borderId="55" xfId="0" applyNumberFormat="1" applyFont="1" applyBorder="1" applyAlignment="1" applyProtection="1"/>
    <xf numFmtId="0" fontId="32" fillId="0" borderId="28" xfId="0" applyFont="1" applyFill="1" applyBorder="1" applyAlignment="1" applyProtection="1">
      <alignment horizontal="left"/>
    </xf>
    <xf numFmtId="0" fontId="24" fillId="0" borderId="53" xfId="0" applyFont="1" applyFill="1" applyBorder="1" applyAlignment="1" applyProtection="1">
      <alignment horizontal="left" wrapText="1" indent="1"/>
    </xf>
    <xf numFmtId="164" fontId="24" fillId="0" borderId="11" xfId="0" applyNumberFormat="1" applyFont="1" applyBorder="1" applyAlignment="1" applyProtection="1">
      <alignment horizontal="right" wrapText="1"/>
      <protection locked="0"/>
    </xf>
    <xf numFmtId="164" fontId="24" fillId="0" borderId="18" xfId="0" applyNumberFormat="1" applyFont="1" applyBorder="1" applyAlignment="1" applyProtection="1">
      <alignment horizontal="right" wrapText="1"/>
      <protection locked="0"/>
    </xf>
    <xf numFmtId="164" fontId="24" fillId="0" borderId="46" xfId="0" applyNumberFormat="1" applyFont="1" applyBorder="1" applyAlignment="1" applyProtection="1">
      <alignment horizontal="right" wrapText="1"/>
      <protection locked="0"/>
    </xf>
    <xf numFmtId="49" fontId="24" fillId="0" borderId="14" xfId="0" applyNumberFormat="1" applyFont="1" applyFill="1" applyBorder="1" applyAlignment="1" applyProtection="1">
      <alignment horizontal="center"/>
    </xf>
    <xf numFmtId="49" fontId="24" fillId="0" borderId="20" xfId="0" applyNumberFormat="1" applyFont="1" applyFill="1" applyBorder="1" applyAlignment="1" applyProtection="1">
      <alignment horizontal="center"/>
    </xf>
    <xf numFmtId="164" fontId="24" fillId="0" borderId="52" xfId="0" applyNumberFormat="1" applyFont="1" applyBorder="1" applyAlignment="1" applyProtection="1">
      <alignment horizontal="right" wrapText="1"/>
      <protection locked="0"/>
    </xf>
    <xf numFmtId="49" fontId="24" fillId="0" borderId="32" xfId="0" applyNumberFormat="1" applyFont="1" applyFill="1" applyBorder="1" applyAlignment="1" applyProtection="1">
      <alignment horizontal="center"/>
    </xf>
    <xf numFmtId="49" fontId="24" fillId="0" borderId="33" xfId="0" applyNumberFormat="1" applyFont="1" applyFill="1" applyBorder="1" applyAlignment="1" applyProtection="1">
      <alignment horizontal="center"/>
    </xf>
    <xf numFmtId="164" fontId="24" fillId="0" borderId="56" xfId="0" applyNumberFormat="1" applyFont="1" applyBorder="1" applyAlignment="1" applyProtection="1">
      <alignment horizontal="right" wrapText="1"/>
      <protection locked="0"/>
    </xf>
    <xf numFmtId="49" fontId="5" fillId="0" borderId="0" xfId="0" applyNumberFormat="1" applyFont="1" applyBorder="1" applyAlignment="1" applyProtection="1">
      <alignment horizontal="left"/>
    </xf>
    <xf numFmtId="0" fontId="32" fillId="24" borderId="27" xfId="0" applyFont="1" applyFill="1" applyBorder="1" applyAlignment="1" applyProtection="1">
      <alignment horizontal="left" wrapText="1"/>
    </xf>
    <xf numFmtId="49" fontId="24" fillId="24" borderId="20" xfId="0" applyNumberFormat="1" applyFont="1" applyFill="1" applyBorder="1" applyAlignment="1" applyProtection="1">
      <alignment horizontal="center"/>
    </xf>
    <xf numFmtId="164" fontId="24" fillId="24" borderId="44" xfId="0" applyNumberFormat="1" applyFont="1" applyFill="1" applyBorder="1" applyAlignment="1" applyProtection="1">
      <alignment horizontal="right" wrapText="1"/>
    </xf>
    <xf numFmtId="164" fontId="24" fillId="24" borderId="16" xfId="0" applyNumberFormat="1" applyFont="1" applyFill="1" applyBorder="1" applyAlignment="1" applyProtection="1">
      <alignment horizontal="right" wrapText="1"/>
    </xf>
    <xf numFmtId="164" fontId="24" fillId="0" borderId="57" xfId="0" applyNumberFormat="1" applyFont="1" applyBorder="1" applyAlignment="1" applyProtection="1">
      <alignment horizontal="right" wrapText="1"/>
      <protection locked="0"/>
    </xf>
    <xf numFmtId="0" fontId="24" fillId="0" borderId="51" xfId="0" applyFont="1" applyBorder="1" applyAlignment="1" applyProtection="1">
      <alignment horizontal="center" vertical="center"/>
    </xf>
    <xf numFmtId="49" fontId="2" fillId="0" borderId="55" xfId="0" applyNumberFormat="1" applyFont="1" applyBorder="1" applyAlignment="1" applyProtection="1">
      <alignment horizontal="center"/>
    </xf>
    <xf numFmtId="0" fontId="24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19" xfId="0" applyFont="1" applyBorder="1" applyProtection="1"/>
    <xf numFmtId="0" fontId="24" fillId="0" borderId="0" xfId="0" applyFont="1" applyBorder="1" applyProtection="1"/>
    <xf numFmtId="49" fontId="24" fillId="0" borderId="0" xfId="0" applyNumberFormat="1" applyFont="1" applyFill="1" applyBorder="1" applyAlignment="1" applyProtection="1"/>
    <xf numFmtId="49" fontId="24" fillId="0" borderId="55" xfId="0" applyNumberFormat="1" applyFont="1" applyBorder="1" applyAlignment="1" applyProtection="1">
      <alignment horizontal="center"/>
    </xf>
    <xf numFmtId="49" fontId="29" fillId="0" borderId="55" xfId="0" applyNumberFormat="1" applyFont="1" applyBorder="1" applyAlignment="1" applyProtection="1">
      <alignment horizontal="center"/>
    </xf>
    <xf numFmtId="164" fontId="24" fillId="0" borderId="43" xfId="0" applyNumberFormat="1" applyFont="1" applyFill="1" applyBorder="1" applyAlignment="1" applyProtection="1">
      <alignment horizontal="right" wrapText="1"/>
      <protection locked="0"/>
    </xf>
    <xf numFmtId="49" fontId="24" fillId="0" borderId="59" xfId="0" applyNumberFormat="1" applyFont="1" applyFill="1" applyBorder="1" applyAlignment="1" applyProtection="1">
      <alignment horizontal="center"/>
      <protection locked="0"/>
    </xf>
    <xf numFmtId="49" fontId="24" fillId="26" borderId="60" xfId="0" applyNumberFormat="1" applyFont="1" applyFill="1" applyBorder="1" applyAlignment="1" applyProtection="1">
      <alignment horizontal="center"/>
    </xf>
    <xf numFmtId="49" fontId="24" fillId="0" borderId="61" xfId="0" applyNumberFormat="1" applyFont="1" applyFill="1" applyBorder="1" applyAlignment="1" applyProtection="1">
      <alignment horizontal="center"/>
      <protection locked="0"/>
    </xf>
    <xf numFmtId="49" fontId="24" fillId="26" borderId="51" xfId="0" applyNumberFormat="1" applyFont="1" applyFill="1" applyBorder="1" applyAlignment="1" applyProtection="1">
      <alignment horizontal="center"/>
    </xf>
    <xf numFmtId="49" fontId="24" fillId="26" borderId="20" xfId="0" applyNumberFormat="1" applyFont="1" applyFill="1" applyBorder="1" applyAlignment="1" applyProtection="1">
      <alignment horizontal="center"/>
    </xf>
    <xf numFmtId="49" fontId="24" fillId="26" borderId="14" xfId="0" applyNumberFormat="1" applyFont="1" applyFill="1" applyBorder="1" applyAlignment="1" applyProtection="1">
      <alignment horizontal="center"/>
    </xf>
    <xf numFmtId="0" fontId="32" fillId="26" borderId="27" xfId="0" applyFont="1" applyFill="1" applyBorder="1" applyAlignment="1" applyProtection="1">
      <alignment horizontal="left" wrapText="1"/>
    </xf>
    <xf numFmtId="0" fontId="24" fillId="0" borderId="0" xfId="0" applyNumberFormat="1" applyFont="1" applyProtection="1"/>
    <xf numFmtId="164" fontId="24" fillId="0" borderId="0" xfId="0" applyNumberFormat="1" applyFont="1" applyFill="1" applyBorder="1" applyAlignment="1" applyProtection="1">
      <alignment horizontal="right" wrapText="1"/>
      <protection locked="0"/>
    </xf>
    <xf numFmtId="164" fontId="24" fillId="0" borderId="47" xfId="0" applyNumberFormat="1" applyFont="1" applyBorder="1" applyAlignment="1" applyProtection="1">
      <alignment horizontal="right" wrapText="1"/>
    </xf>
    <xf numFmtId="164" fontId="24" fillId="0" borderId="20" xfId="0" applyNumberFormat="1" applyFont="1" applyBorder="1" applyAlignment="1" applyProtection="1">
      <alignment horizontal="right" wrapText="1"/>
    </xf>
    <xf numFmtId="164" fontId="24" fillId="0" borderId="42" xfId="0" applyNumberFormat="1" applyFont="1" applyBorder="1" applyAlignment="1" applyProtection="1">
      <alignment horizontal="right" wrapText="1"/>
    </xf>
    <xf numFmtId="164" fontId="24" fillId="0" borderId="13" xfId="0" applyNumberFormat="1" applyFont="1" applyBorder="1" applyAlignment="1" applyProtection="1">
      <alignment horizontal="right" wrapText="1"/>
    </xf>
    <xf numFmtId="0" fontId="33" fillId="26" borderId="27" xfId="0" applyFont="1" applyFill="1" applyBorder="1" applyAlignment="1" applyProtection="1">
      <alignment horizontal="left" wrapText="1" indent="1"/>
    </xf>
    <xf numFmtId="49" fontId="24" fillId="0" borderId="62" xfId="0" applyNumberFormat="1" applyFont="1" applyBorder="1" applyAlignment="1" applyProtection="1">
      <alignment horizontal="center"/>
      <protection locked="0"/>
    </xf>
    <xf numFmtId="49" fontId="24" fillId="26" borderId="63" xfId="0" applyNumberFormat="1" applyFont="1" applyFill="1" applyBorder="1" applyAlignment="1" applyProtection="1">
      <alignment horizontal="center"/>
    </xf>
    <xf numFmtId="49" fontId="24" fillId="0" borderId="63" xfId="0" applyNumberFormat="1" applyFont="1" applyBorder="1" applyAlignment="1" applyProtection="1">
      <alignment horizontal="center"/>
      <protection locked="0"/>
    </xf>
    <xf numFmtId="49" fontId="24" fillId="26" borderId="64" xfId="0" applyNumberFormat="1" applyFont="1" applyFill="1" applyBorder="1" applyAlignment="1" applyProtection="1">
      <alignment horizontal="center"/>
    </xf>
    <xf numFmtId="49" fontId="24" fillId="0" borderId="13" xfId="0" applyNumberFormat="1" applyFont="1" applyBorder="1" applyAlignment="1" applyProtection="1">
      <alignment horizontal="center"/>
      <protection locked="0"/>
    </xf>
    <xf numFmtId="49" fontId="24" fillId="26" borderId="12" xfId="0" applyNumberFormat="1" applyFont="1" applyFill="1" applyBorder="1" applyAlignment="1" applyProtection="1">
      <alignment horizontal="center"/>
    </xf>
    <xf numFmtId="164" fontId="24" fillId="0" borderId="0" xfId="0" applyNumberFormat="1" applyFont="1" applyBorder="1" applyAlignment="1" applyProtection="1">
      <alignment horizontal="right" wrapText="1"/>
      <protection locked="0"/>
    </xf>
    <xf numFmtId="164" fontId="24" fillId="26" borderId="46" xfId="0" applyNumberFormat="1" applyFont="1" applyFill="1" applyBorder="1" applyAlignment="1" applyProtection="1">
      <alignment horizontal="right" wrapText="1"/>
    </xf>
    <xf numFmtId="164" fontId="24" fillId="26" borderId="11" xfId="0" applyNumberFormat="1" applyFont="1" applyFill="1" applyBorder="1" applyAlignment="1" applyProtection="1">
      <alignment horizontal="right" wrapText="1"/>
    </xf>
    <xf numFmtId="49" fontId="24" fillId="26" borderId="11" xfId="0" applyNumberFormat="1" applyFont="1" applyFill="1" applyBorder="1" applyAlignment="1" applyProtection="1">
      <alignment horizontal="center"/>
    </xf>
    <xf numFmtId="49" fontId="24" fillId="26" borderId="17" xfId="0" applyNumberFormat="1" applyFont="1" applyFill="1" applyBorder="1" applyAlignment="1" applyProtection="1">
      <alignment horizontal="center"/>
    </xf>
    <xf numFmtId="0" fontId="24" fillId="26" borderId="27" xfId="0" applyFont="1" applyFill="1" applyBorder="1" applyAlignment="1" applyProtection="1">
      <alignment horizontal="left" wrapText="1" indent="1"/>
    </xf>
    <xf numFmtId="164" fontId="24" fillId="0" borderId="0" xfId="0" applyNumberFormat="1" applyFont="1" applyFill="1" applyBorder="1" applyAlignment="1" applyProtection="1">
      <alignment horizontal="right" wrapText="1"/>
    </xf>
    <xf numFmtId="164" fontId="24" fillId="0" borderId="20" xfId="0" applyNumberFormat="1" applyFont="1" applyFill="1" applyBorder="1" applyAlignment="1" applyProtection="1">
      <alignment horizontal="right" wrapText="1"/>
    </xf>
    <xf numFmtId="49" fontId="24" fillId="0" borderId="0" xfId="0" applyNumberFormat="1" applyFont="1" applyFill="1" applyBorder="1" applyAlignment="1" applyProtection="1">
      <alignment horizontal="right" wrapText="1"/>
      <protection locked="0"/>
    </xf>
    <xf numFmtId="0" fontId="33" fillId="26" borderId="28" xfId="0" applyFont="1" applyFill="1" applyBorder="1" applyAlignment="1" applyProtection="1">
      <alignment horizontal="left" wrapText="1" indent="1"/>
    </xf>
    <xf numFmtId="164" fontId="24" fillId="24" borderId="65" xfId="0" applyNumberFormat="1" applyFont="1" applyFill="1" applyBorder="1" applyAlignment="1" applyProtection="1">
      <alignment horizontal="right" wrapText="1"/>
    </xf>
    <xf numFmtId="49" fontId="24" fillId="26" borderId="65" xfId="0" applyNumberFormat="1" applyFont="1" applyFill="1" applyBorder="1" applyAlignment="1" applyProtection="1">
      <alignment horizontal="center"/>
    </xf>
    <xf numFmtId="49" fontId="24" fillId="26" borderId="21" xfId="0" applyNumberFormat="1" applyFont="1" applyFill="1" applyBorder="1" applyAlignment="1" applyProtection="1">
      <alignment horizontal="center"/>
    </xf>
    <xf numFmtId="0" fontId="32" fillId="26" borderId="67" xfId="0" applyFont="1" applyFill="1" applyBorder="1" applyAlignment="1" applyProtection="1">
      <alignment horizontal="left" wrapText="1"/>
    </xf>
    <xf numFmtId="0" fontId="24" fillId="0" borderId="0" xfId="0" applyFont="1" applyBorder="1" applyAlignment="1" applyProtection="1">
      <alignment horizontal="center" vertical="center"/>
    </xf>
    <xf numFmtId="49" fontId="24" fillId="0" borderId="0" xfId="0" applyNumberFormat="1" applyFont="1" applyBorder="1" applyAlignment="1" applyProtection="1">
      <alignment horizontal="center" vertical="center" wrapText="1"/>
    </xf>
    <xf numFmtId="0" fontId="33" fillId="27" borderId="27" xfId="0" applyFont="1" applyFill="1" applyBorder="1" applyAlignment="1" applyProtection="1">
      <alignment horizontal="left" wrapText="1" indent="1"/>
    </xf>
    <xf numFmtId="49" fontId="24" fillId="27" borderId="12" xfId="0" applyNumberFormat="1" applyFont="1" applyFill="1" applyBorder="1" applyAlignment="1" applyProtection="1">
      <alignment horizontal="center"/>
    </xf>
    <xf numFmtId="49" fontId="24" fillId="28" borderId="13" xfId="0" applyNumberFormat="1" applyFont="1" applyFill="1" applyBorder="1" applyAlignment="1" applyProtection="1">
      <alignment horizontal="center"/>
      <protection locked="0"/>
    </xf>
    <xf numFmtId="49" fontId="24" fillId="27" borderId="64" xfId="0" applyNumberFormat="1" applyFont="1" applyFill="1" applyBorder="1" applyAlignment="1" applyProtection="1">
      <alignment horizontal="center"/>
    </xf>
    <xf numFmtId="49" fontId="24" fillId="28" borderId="63" xfId="0" applyNumberFormat="1" applyFont="1" applyFill="1" applyBorder="1" applyAlignment="1" applyProtection="1">
      <alignment horizontal="center"/>
      <protection locked="0"/>
    </xf>
    <xf numFmtId="49" fontId="24" fillId="27" borderId="63" xfId="0" applyNumberFormat="1" applyFont="1" applyFill="1" applyBorder="1" applyAlignment="1" applyProtection="1">
      <alignment horizontal="center"/>
    </xf>
    <xf numFmtId="49" fontId="24" fillId="28" borderId="62" xfId="0" applyNumberFormat="1" applyFont="1" applyFill="1" applyBorder="1" applyAlignment="1" applyProtection="1">
      <alignment horizontal="center"/>
      <protection locked="0"/>
    </xf>
    <xf numFmtId="164" fontId="24" fillId="29" borderId="42" xfId="0" applyNumberFormat="1" applyFont="1" applyFill="1" applyBorder="1" applyAlignment="1" applyProtection="1">
      <alignment horizontal="right" wrapText="1"/>
    </xf>
    <xf numFmtId="164" fontId="24" fillId="28" borderId="42" xfId="0" applyNumberFormat="1" applyFont="1" applyFill="1" applyBorder="1" applyAlignment="1" applyProtection="1">
      <alignment horizontal="right" wrapText="1"/>
      <protection locked="0"/>
    </xf>
    <xf numFmtId="164" fontId="24" fillId="29" borderId="13" xfId="0" applyNumberFormat="1" applyFont="1" applyFill="1" applyBorder="1" applyAlignment="1" applyProtection="1">
      <alignment horizontal="right" wrapText="1"/>
    </xf>
    <xf numFmtId="164" fontId="24" fillId="28" borderId="13" xfId="0" applyNumberFormat="1" applyFont="1" applyFill="1" applyBorder="1" applyAlignment="1" applyProtection="1">
      <alignment horizontal="right" wrapText="1"/>
      <protection locked="0"/>
    </xf>
    <xf numFmtId="164" fontId="24" fillId="28" borderId="47" xfId="0" applyNumberFormat="1" applyFont="1" applyFill="1" applyBorder="1" applyAlignment="1" applyProtection="1">
      <alignment horizontal="right" wrapText="1"/>
      <protection locked="0"/>
    </xf>
    <xf numFmtId="49" fontId="24" fillId="28" borderId="0" xfId="0" applyNumberFormat="1" applyFont="1" applyFill="1" applyBorder="1" applyAlignment="1" applyProtection="1">
      <alignment horizontal="right" wrapText="1"/>
      <protection locked="0"/>
    </xf>
    <xf numFmtId="0" fontId="24" fillId="28" borderId="0" xfId="0" applyNumberFormat="1" applyFont="1" applyFill="1" applyProtection="1"/>
    <xf numFmtId="49" fontId="5" fillId="0" borderId="55" xfId="0" applyNumberFormat="1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0" fontId="30" fillId="0" borderId="0" xfId="0" applyFont="1" applyAlignment="1" applyProtection="1">
      <alignment horizontal="left"/>
    </xf>
    <xf numFmtId="49" fontId="2" fillId="0" borderId="55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24" fillId="0" borderId="19" xfId="0" applyFont="1" applyBorder="1" applyAlignment="1" applyProtection="1">
      <alignment horizontal="left"/>
    </xf>
    <xf numFmtId="0" fontId="24" fillId="0" borderId="58" xfId="0" applyFont="1" applyBorder="1" applyAlignment="1" applyProtection="1">
      <alignment horizontal="left"/>
      <protection locked="0"/>
    </xf>
    <xf numFmtId="0" fontId="24" fillId="0" borderId="50" xfId="0" applyFont="1" applyBorder="1" applyAlignment="1" applyProtection="1">
      <alignment horizontal="center" vertical="center" wrapText="1"/>
    </xf>
    <xf numFmtId="0" fontId="24" fillId="0" borderId="58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51" xfId="0" applyFont="1" applyBorder="1" applyAlignment="1" applyProtection="1">
      <alignment horizontal="center" vertical="center"/>
    </xf>
    <xf numFmtId="0" fontId="24" fillId="0" borderId="60" xfId="0" applyFont="1" applyBorder="1" applyAlignment="1" applyProtection="1">
      <alignment horizontal="center" vertical="center"/>
    </xf>
    <xf numFmtId="0" fontId="24" fillId="0" borderId="33" xfId="0" applyFont="1" applyBorder="1" applyAlignment="1" applyProtection="1">
      <alignment horizontal="center" vertical="center"/>
    </xf>
    <xf numFmtId="49" fontId="24" fillId="26" borderId="66" xfId="0" applyNumberFormat="1" applyFont="1" applyFill="1" applyBorder="1" applyAlignment="1" applyProtection="1">
      <alignment horizontal="center"/>
    </xf>
    <xf numFmtId="49" fontId="24" fillId="26" borderId="55" xfId="0" applyNumberFormat="1" applyFont="1" applyFill="1" applyBorder="1" applyAlignment="1" applyProtection="1">
      <alignment horizontal="center"/>
    </xf>
    <xf numFmtId="49" fontId="24" fillId="26" borderId="22" xfId="0" applyNumberFormat="1" applyFont="1" applyFill="1" applyBorder="1" applyAlignment="1" applyProtection="1">
      <alignment horizontal="center"/>
    </xf>
    <xf numFmtId="49" fontId="24" fillId="0" borderId="50" xfId="0" applyNumberFormat="1" applyFont="1" applyBorder="1" applyAlignment="1" applyProtection="1">
      <alignment horizontal="center"/>
    </xf>
    <xf numFmtId="49" fontId="24" fillId="0" borderId="58" xfId="0" applyNumberFormat="1" applyFont="1" applyBorder="1" applyAlignment="1" applyProtection="1">
      <alignment horizontal="center"/>
    </xf>
    <xf numFmtId="49" fontId="24" fillId="0" borderId="10" xfId="0" applyNumberFormat="1" applyFont="1" applyBorder="1" applyAlignment="1" applyProtection="1">
      <alignment horizontal="center"/>
    </xf>
    <xf numFmtId="49" fontId="24" fillId="26" borderId="35" xfId="0" applyNumberFormat="1" applyFont="1" applyFill="1" applyBorder="1" applyAlignment="1" applyProtection="1">
      <alignment horizontal="center"/>
    </xf>
    <xf numFmtId="49" fontId="24" fillId="26" borderId="26" xfId="0" applyNumberFormat="1" applyFont="1" applyFill="1" applyBorder="1" applyAlignment="1" applyProtection="1">
      <alignment horizontal="center"/>
    </xf>
    <xf numFmtId="49" fontId="24" fillId="26" borderId="18" xfId="0" applyNumberFormat="1" applyFont="1" applyFill="1" applyBorder="1" applyAlignment="1" applyProtection="1">
      <alignment horizontal="center"/>
    </xf>
    <xf numFmtId="0" fontId="24" fillId="0" borderId="26" xfId="0" applyFont="1" applyBorder="1" applyAlignment="1" applyProtection="1">
      <alignment horizontal="center"/>
    </xf>
    <xf numFmtId="0" fontId="24" fillId="0" borderId="0" xfId="0" applyFont="1" applyBorder="1" applyAlignment="1" applyProtection="1">
      <alignment horizontal="left"/>
    </xf>
    <xf numFmtId="49" fontId="24" fillId="0" borderId="19" xfId="0" applyNumberFormat="1" applyFont="1" applyBorder="1" applyAlignment="1" applyProtection="1">
      <alignment horizontal="center"/>
      <protection locked="0"/>
    </xf>
    <xf numFmtId="49" fontId="24" fillId="26" borderId="50" xfId="0" applyNumberFormat="1" applyFont="1" applyFill="1" applyBorder="1" applyAlignment="1" applyProtection="1">
      <alignment horizontal="center"/>
    </xf>
    <xf numFmtId="49" fontId="24" fillId="26" borderId="58" xfId="0" applyNumberFormat="1" applyFont="1" applyFill="1" applyBorder="1" applyAlignment="1" applyProtection="1">
      <alignment horizontal="center"/>
    </xf>
    <xf numFmtId="49" fontId="24" fillId="26" borderId="10" xfId="0" applyNumberFormat="1" applyFont="1" applyFill="1" applyBorder="1" applyAlignment="1" applyProtection="1">
      <alignment horizont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имечание 2" xfId="39"/>
    <cellStyle name="Примечание 3" xfId="40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139"/>
  <sheetViews>
    <sheetView view="pageBreakPreview" topLeftCell="A115" zoomScale="60" workbookViewId="0">
      <selection activeCell="V11" sqref="V11"/>
    </sheetView>
  </sheetViews>
  <sheetFormatPr defaultRowHeight="15"/>
  <cols>
    <col min="1" max="1" width="45.140625" style="11" customWidth="1"/>
    <col min="2" max="2" width="4.7109375" style="11" customWidth="1"/>
    <col min="3" max="3" width="5.85546875" style="11" customWidth="1"/>
    <col min="4" max="4" width="16.7109375" style="3" customWidth="1"/>
    <col min="5" max="5" width="16.7109375" style="3" hidden="1" customWidth="1"/>
    <col min="6" max="7" width="16.7109375" style="3" customWidth="1"/>
    <col min="8" max="8" width="16.7109375" style="3" hidden="1" customWidth="1"/>
    <col min="9" max="12" width="16.7109375" style="4" hidden="1" customWidth="1"/>
    <col min="13" max="15" width="16.7109375" style="4" customWidth="1"/>
    <col min="16" max="16" width="16.7109375" style="4" hidden="1" customWidth="1"/>
    <col min="17" max="17" width="15.85546875" style="2" hidden="1" customWidth="1"/>
    <col min="18" max="18" width="0" style="2" hidden="1" customWidth="1"/>
    <col min="19" max="16384" width="9.140625" style="2"/>
  </cols>
  <sheetData>
    <row r="1" spans="1:18" s="45" customFormat="1" ht="13.5" thickBot="1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84"/>
      <c r="L1" s="84"/>
      <c r="M1" s="84"/>
      <c r="N1" s="84"/>
      <c r="O1" s="88" t="s">
        <v>1</v>
      </c>
      <c r="Q1" s="125" t="s">
        <v>289</v>
      </c>
      <c r="R1" s="125"/>
    </row>
    <row r="2" spans="1:18" s="49" customFormat="1" ht="12.75">
      <c r="A2" s="46"/>
      <c r="B2" s="47"/>
      <c r="C2" s="47"/>
      <c r="D2" s="47"/>
      <c r="E2" s="47"/>
      <c r="F2" s="47"/>
      <c r="G2" s="47"/>
      <c r="H2" s="47"/>
      <c r="I2" s="48"/>
      <c r="M2" s="123"/>
      <c r="N2" s="123" t="s">
        <v>210</v>
      </c>
      <c r="O2" s="89" t="s">
        <v>2</v>
      </c>
      <c r="Q2" s="48" t="s">
        <v>286</v>
      </c>
      <c r="R2" s="48"/>
    </row>
    <row r="3" spans="1:18" s="49" customFormat="1" ht="12.75">
      <c r="A3" s="8"/>
      <c r="B3" s="8"/>
      <c r="C3" s="50" t="s">
        <v>136</v>
      </c>
      <c r="D3" s="232" t="s">
        <v>280</v>
      </c>
      <c r="E3" s="232"/>
      <c r="F3" s="87"/>
      <c r="G3" s="8"/>
      <c r="H3" s="8"/>
      <c r="I3" s="8"/>
      <c r="J3" s="8"/>
      <c r="K3" s="8"/>
      <c r="M3" s="123"/>
      <c r="N3" s="123" t="s">
        <v>209</v>
      </c>
      <c r="O3" s="90">
        <v>43101</v>
      </c>
      <c r="Q3" s="48" t="s">
        <v>119</v>
      </c>
      <c r="R3" s="48"/>
    </row>
    <row r="4" spans="1:18" s="49" customFormat="1" ht="12.75">
      <c r="A4" s="47"/>
      <c r="B4" s="51"/>
      <c r="C4" s="51"/>
      <c r="D4" s="51"/>
      <c r="E4" s="51"/>
      <c r="F4" s="51"/>
      <c r="G4" s="51"/>
      <c r="H4" s="51"/>
      <c r="I4" s="52"/>
      <c r="J4" s="53"/>
      <c r="K4" s="53"/>
      <c r="M4" s="123"/>
      <c r="N4" s="123"/>
      <c r="O4" s="91"/>
      <c r="Q4" s="48" t="s">
        <v>287</v>
      </c>
      <c r="R4" s="48"/>
    </row>
    <row r="5" spans="1:18" s="18" customFormat="1" ht="11.25">
      <c r="A5" s="10" t="s">
        <v>137</v>
      </c>
      <c r="B5" s="233" t="s">
        <v>282</v>
      </c>
      <c r="C5" s="233"/>
      <c r="D5" s="233"/>
      <c r="E5" s="233"/>
      <c r="F5" s="233"/>
      <c r="G5" s="233"/>
      <c r="H5" s="233"/>
      <c r="I5" s="233"/>
      <c r="J5" s="233"/>
      <c r="K5" s="10"/>
      <c r="M5" s="124"/>
      <c r="N5" s="124" t="s">
        <v>208</v>
      </c>
      <c r="O5" s="92" t="s">
        <v>281</v>
      </c>
      <c r="Q5" s="55" t="s">
        <v>285</v>
      </c>
      <c r="R5" s="55"/>
    </row>
    <row r="6" spans="1:18" s="18" customFormat="1" ht="11.25">
      <c r="A6" s="10" t="s">
        <v>138</v>
      </c>
      <c r="B6" s="234" t="s">
        <v>279</v>
      </c>
      <c r="C6" s="234"/>
      <c r="D6" s="234"/>
      <c r="E6" s="234"/>
      <c r="F6" s="234"/>
      <c r="G6" s="234"/>
      <c r="H6" s="234"/>
      <c r="I6" s="234"/>
      <c r="J6" s="234"/>
      <c r="K6" s="10"/>
      <c r="M6" s="124"/>
      <c r="N6" s="124" t="s">
        <v>207</v>
      </c>
      <c r="O6" s="92" t="s">
        <v>290</v>
      </c>
      <c r="Q6" s="55"/>
      <c r="R6" s="55"/>
    </row>
    <row r="7" spans="1:18" s="18" customFormat="1" ht="11.25">
      <c r="A7" s="9" t="s">
        <v>212</v>
      </c>
      <c r="B7" s="12"/>
      <c r="C7" s="12"/>
      <c r="D7" s="12"/>
      <c r="E7" s="12"/>
      <c r="F7" s="12"/>
      <c r="G7" s="12"/>
      <c r="H7" s="12"/>
      <c r="I7" s="55"/>
      <c r="J7" s="12"/>
      <c r="K7" s="12"/>
      <c r="M7" s="124"/>
      <c r="N7" s="124"/>
      <c r="O7" s="93"/>
      <c r="Q7" s="55"/>
      <c r="R7" s="55"/>
    </row>
    <row r="8" spans="1:18" s="18" customFormat="1" ht="12" thickBot="1">
      <c r="A8" s="9" t="s">
        <v>3</v>
      </c>
      <c r="B8" s="12"/>
      <c r="C8" s="12"/>
      <c r="D8" s="12"/>
      <c r="E8" s="12"/>
      <c r="F8" s="12"/>
      <c r="G8" s="12"/>
      <c r="H8" s="12"/>
      <c r="I8" s="55"/>
      <c r="J8" s="54"/>
      <c r="K8" s="54"/>
      <c r="M8" s="124"/>
      <c r="N8" s="124" t="s">
        <v>206</v>
      </c>
      <c r="O8" s="94">
        <v>383</v>
      </c>
      <c r="Q8" s="55" t="s">
        <v>288</v>
      </c>
      <c r="R8" s="55"/>
    </row>
    <row r="9" spans="1:18" s="49" customFormat="1" ht="12.75">
      <c r="A9" s="47"/>
      <c r="B9" s="228" t="s">
        <v>4</v>
      </c>
      <c r="C9" s="228"/>
      <c r="D9" s="228"/>
      <c r="E9" s="228"/>
      <c r="F9" s="56"/>
      <c r="G9" s="56"/>
      <c r="H9" s="56"/>
      <c r="I9" s="48"/>
      <c r="J9" s="50"/>
      <c r="K9" s="50"/>
      <c r="L9" s="50"/>
      <c r="M9" s="50"/>
      <c r="N9" s="50"/>
      <c r="O9" s="50"/>
      <c r="P9" s="51"/>
      <c r="Q9" s="48"/>
      <c r="R9" s="48"/>
    </row>
    <row r="10" spans="1:18" ht="6" customHeight="1">
      <c r="A10" s="12"/>
      <c r="B10" s="12"/>
      <c r="C10" s="1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4" t="s">
        <v>284</v>
      </c>
    </row>
    <row r="11" spans="1:18" s="18" customFormat="1" ht="135">
      <c r="A11" s="57" t="s">
        <v>12</v>
      </c>
      <c r="B11" s="82" t="s">
        <v>5</v>
      </c>
      <c r="C11" s="82" t="s">
        <v>6</v>
      </c>
      <c r="D11" s="80" t="s">
        <v>141</v>
      </c>
      <c r="E11" s="82" t="s">
        <v>139</v>
      </c>
      <c r="F11" s="80" t="s">
        <v>7</v>
      </c>
      <c r="G11" s="82" t="s">
        <v>140</v>
      </c>
      <c r="H11" s="81" t="s">
        <v>8</v>
      </c>
      <c r="I11" s="80" t="s">
        <v>211</v>
      </c>
      <c r="J11" s="80" t="s">
        <v>9</v>
      </c>
      <c r="K11" s="83" t="s">
        <v>213</v>
      </c>
      <c r="L11" s="83" t="s">
        <v>214</v>
      </c>
      <c r="M11" s="83" t="s">
        <v>10</v>
      </c>
      <c r="N11" s="83" t="s">
        <v>215</v>
      </c>
      <c r="O11" s="83" t="s">
        <v>216</v>
      </c>
      <c r="P11" s="81" t="s">
        <v>11</v>
      </c>
      <c r="Q11" s="55"/>
    </row>
    <row r="12" spans="1:18" s="18" customFormat="1" ht="12" thickBot="1">
      <c r="A12" s="13">
        <v>1</v>
      </c>
      <c r="B12" s="19">
        <v>2</v>
      </c>
      <c r="C12" s="19">
        <v>3</v>
      </c>
      <c r="D12" s="57">
        <v>4</v>
      </c>
      <c r="E12" s="57">
        <v>5</v>
      </c>
      <c r="F12" s="57">
        <v>6</v>
      </c>
      <c r="G12" s="57">
        <v>7</v>
      </c>
      <c r="H12" s="19">
        <v>8</v>
      </c>
      <c r="I12" s="19">
        <v>9</v>
      </c>
      <c r="J12" s="57">
        <v>10</v>
      </c>
      <c r="K12" s="57">
        <v>11</v>
      </c>
      <c r="L12" s="57">
        <v>12</v>
      </c>
      <c r="M12" s="57">
        <v>13</v>
      </c>
      <c r="N12" s="57">
        <v>14</v>
      </c>
      <c r="O12" s="57">
        <v>15</v>
      </c>
      <c r="P12" s="166">
        <v>16</v>
      </c>
      <c r="Q12" s="55" t="s">
        <v>283</v>
      </c>
    </row>
    <row r="13" spans="1:18" s="18" customFormat="1" ht="19.5" customHeight="1">
      <c r="A13" s="58" t="s">
        <v>13</v>
      </c>
      <c r="B13" s="35" t="s">
        <v>14</v>
      </c>
      <c r="C13" s="36"/>
      <c r="D13" s="95">
        <f t="shared" ref="D13:D38" si="0">F13+P13-E13</f>
        <v>867708876.57000005</v>
      </c>
      <c r="E13" s="95">
        <f>E14+E33+E42</f>
        <v>0</v>
      </c>
      <c r="F13" s="95">
        <f t="shared" ref="F13:F38" si="1">H13+I13+J13+K13+L13+M13+N13+O13-G13</f>
        <v>867708876.57000005</v>
      </c>
      <c r="G13" s="95">
        <f t="shared" ref="G13:P13" si="2">G14+G33+G42</f>
        <v>22791402</v>
      </c>
      <c r="H13" s="95">
        <f t="shared" si="2"/>
        <v>0</v>
      </c>
      <c r="I13" s="95">
        <f t="shared" si="2"/>
        <v>0</v>
      </c>
      <c r="J13" s="95">
        <f t="shared" si="2"/>
        <v>0</v>
      </c>
      <c r="K13" s="95">
        <f t="shared" si="2"/>
        <v>0</v>
      </c>
      <c r="L13" s="95">
        <f t="shared" si="2"/>
        <v>0</v>
      </c>
      <c r="M13" s="126">
        <f t="shared" si="2"/>
        <v>599634152.91999996</v>
      </c>
      <c r="N13" s="126">
        <f t="shared" si="2"/>
        <v>235868504.68000001</v>
      </c>
      <c r="O13" s="126">
        <f t="shared" si="2"/>
        <v>54997620.969999999</v>
      </c>
      <c r="P13" s="96">
        <f t="shared" si="2"/>
        <v>0</v>
      </c>
    </row>
    <row r="14" spans="1:18" s="18" customFormat="1" ht="19.5" customHeight="1">
      <c r="A14" s="59" t="s">
        <v>15</v>
      </c>
      <c r="B14" s="33" t="s">
        <v>16</v>
      </c>
      <c r="C14" s="34" t="s">
        <v>17</v>
      </c>
      <c r="D14" s="97">
        <f t="shared" si="0"/>
        <v>837398525.04999995</v>
      </c>
      <c r="E14" s="97">
        <f>E15+E16+E19+E21+E22+E26+E27+E30</f>
        <v>0</v>
      </c>
      <c r="F14" s="97">
        <f t="shared" si="1"/>
        <v>837398525.04999995</v>
      </c>
      <c r="G14" s="97">
        <f t="shared" ref="G14:P14" si="3">G15+G16+G19+G21+G22+G26+G27+G30</f>
        <v>22791402</v>
      </c>
      <c r="H14" s="97">
        <f t="shared" si="3"/>
        <v>0</v>
      </c>
      <c r="I14" s="97">
        <f t="shared" si="3"/>
        <v>0</v>
      </c>
      <c r="J14" s="97">
        <f t="shared" si="3"/>
        <v>0</v>
      </c>
      <c r="K14" s="97">
        <f t="shared" si="3"/>
        <v>0</v>
      </c>
      <c r="L14" s="97">
        <f t="shared" si="3"/>
        <v>0</v>
      </c>
      <c r="M14" s="110">
        <f t="shared" si="3"/>
        <v>571641641.47000003</v>
      </c>
      <c r="N14" s="110">
        <f t="shared" si="3"/>
        <v>233846617.16999999</v>
      </c>
      <c r="O14" s="110">
        <f t="shared" si="3"/>
        <v>54701668.409999996</v>
      </c>
      <c r="P14" s="98">
        <f t="shared" si="3"/>
        <v>0</v>
      </c>
    </row>
    <row r="15" spans="1:18" s="18" customFormat="1" ht="22.5">
      <c r="A15" s="61" t="s">
        <v>148</v>
      </c>
      <c r="B15" s="20" t="s">
        <v>18</v>
      </c>
      <c r="C15" s="21" t="s">
        <v>19</v>
      </c>
      <c r="D15" s="97">
        <f t="shared" si="0"/>
        <v>224168146.5</v>
      </c>
      <c r="E15" s="99"/>
      <c r="F15" s="97">
        <f t="shared" si="1"/>
        <v>224168146.5</v>
      </c>
      <c r="G15" s="99"/>
      <c r="H15" s="99"/>
      <c r="I15" s="100"/>
      <c r="J15" s="99"/>
      <c r="K15" s="99"/>
      <c r="L15" s="99"/>
      <c r="M15" s="109">
        <v>154318199.61000001</v>
      </c>
      <c r="N15" s="109">
        <v>45367451.149999999</v>
      </c>
      <c r="O15" s="109">
        <v>24482495.739999998</v>
      </c>
      <c r="P15" s="101"/>
    </row>
    <row r="16" spans="1:18" s="18" customFormat="1" ht="11.25">
      <c r="A16" s="62" t="s">
        <v>145</v>
      </c>
      <c r="B16" s="22" t="s">
        <v>20</v>
      </c>
      <c r="C16" s="23" t="s">
        <v>21</v>
      </c>
      <c r="D16" s="97">
        <f t="shared" si="0"/>
        <v>20044302.899999999</v>
      </c>
      <c r="E16" s="99"/>
      <c r="F16" s="97">
        <f t="shared" si="1"/>
        <v>20044302.899999999</v>
      </c>
      <c r="G16" s="99"/>
      <c r="H16" s="99"/>
      <c r="I16" s="100"/>
      <c r="J16" s="99"/>
      <c r="K16" s="99"/>
      <c r="L16" s="99"/>
      <c r="M16" s="109">
        <v>15660978.18</v>
      </c>
      <c r="N16" s="109">
        <v>3836011.02</v>
      </c>
      <c r="O16" s="109">
        <v>547313.69999999995</v>
      </c>
      <c r="P16" s="101"/>
    </row>
    <row r="17" spans="1:16" s="18" customFormat="1" ht="22.5">
      <c r="A17" s="69" t="s">
        <v>219</v>
      </c>
      <c r="B17" s="22" t="s">
        <v>217</v>
      </c>
      <c r="C17" s="23" t="s">
        <v>21</v>
      </c>
      <c r="D17" s="97">
        <f t="shared" si="0"/>
        <v>0</v>
      </c>
      <c r="E17" s="99"/>
      <c r="F17" s="97">
        <f t="shared" si="1"/>
        <v>0</v>
      </c>
      <c r="G17" s="99"/>
      <c r="H17" s="99"/>
      <c r="I17" s="100"/>
      <c r="J17" s="99"/>
      <c r="K17" s="99"/>
      <c r="L17" s="99"/>
      <c r="M17" s="109"/>
      <c r="N17" s="109"/>
      <c r="O17" s="109"/>
      <c r="P17" s="101"/>
    </row>
    <row r="18" spans="1:16" s="18" customFormat="1" ht="19.5" customHeight="1">
      <c r="A18" s="69" t="s">
        <v>220</v>
      </c>
      <c r="B18" s="22" t="s">
        <v>218</v>
      </c>
      <c r="C18" s="23" t="s">
        <v>21</v>
      </c>
      <c r="D18" s="97">
        <f t="shared" si="0"/>
        <v>0</v>
      </c>
      <c r="E18" s="99"/>
      <c r="F18" s="97">
        <f t="shared" si="1"/>
        <v>0</v>
      </c>
      <c r="G18" s="99"/>
      <c r="H18" s="99"/>
      <c r="I18" s="100"/>
      <c r="J18" s="99"/>
      <c r="K18" s="99"/>
      <c r="L18" s="99"/>
      <c r="M18" s="109"/>
      <c r="N18" s="109"/>
      <c r="O18" s="109"/>
      <c r="P18" s="101"/>
    </row>
    <row r="19" spans="1:16" s="18" customFormat="1" ht="11.25">
      <c r="A19" s="62" t="s">
        <v>205</v>
      </c>
      <c r="B19" s="22" t="s">
        <v>22</v>
      </c>
      <c r="C19" s="23" t="s">
        <v>23</v>
      </c>
      <c r="D19" s="97">
        <f t="shared" si="0"/>
        <v>75420.22</v>
      </c>
      <c r="E19" s="99"/>
      <c r="F19" s="97">
        <f t="shared" si="1"/>
        <v>75420.22</v>
      </c>
      <c r="G19" s="99"/>
      <c r="H19" s="99"/>
      <c r="I19" s="100"/>
      <c r="J19" s="99"/>
      <c r="K19" s="99"/>
      <c r="L19" s="99"/>
      <c r="M19" s="109">
        <v>75170.22</v>
      </c>
      <c r="N19" s="109"/>
      <c r="O19" s="109">
        <v>250</v>
      </c>
      <c r="P19" s="101"/>
    </row>
    <row r="20" spans="1:16" s="18" customFormat="1" ht="22.5">
      <c r="A20" s="69" t="s">
        <v>222</v>
      </c>
      <c r="B20" s="22" t="s">
        <v>221</v>
      </c>
      <c r="C20" s="23" t="s">
        <v>23</v>
      </c>
      <c r="D20" s="97">
        <f t="shared" si="0"/>
        <v>75420.22</v>
      </c>
      <c r="E20" s="109"/>
      <c r="F20" s="110">
        <f t="shared" si="1"/>
        <v>75420.22</v>
      </c>
      <c r="G20" s="109"/>
      <c r="H20" s="109"/>
      <c r="I20" s="109"/>
      <c r="J20" s="109"/>
      <c r="K20" s="109"/>
      <c r="L20" s="109"/>
      <c r="M20" s="109">
        <v>75170.22</v>
      </c>
      <c r="N20" s="109"/>
      <c r="O20" s="109">
        <v>250</v>
      </c>
      <c r="P20" s="101"/>
    </row>
    <row r="21" spans="1:16" s="18" customFormat="1" ht="11.25">
      <c r="A21" s="62" t="s">
        <v>146</v>
      </c>
      <c r="B21" s="22" t="s">
        <v>24</v>
      </c>
      <c r="C21" s="23" t="s">
        <v>25</v>
      </c>
      <c r="D21" s="97">
        <f t="shared" si="0"/>
        <v>3333263.77</v>
      </c>
      <c r="E21" s="102"/>
      <c r="F21" s="97">
        <f t="shared" si="1"/>
        <v>3333263.77</v>
      </c>
      <c r="G21" s="102"/>
      <c r="H21" s="102"/>
      <c r="I21" s="100"/>
      <c r="J21" s="99"/>
      <c r="K21" s="99"/>
      <c r="L21" s="99"/>
      <c r="M21" s="100">
        <v>3271546.77</v>
      </c>
      <c r="N21" s="100">
        <v>58717</v>
      </c>
      <c r="O21" s="109">
        <v>3000</v>
      </c>
      <c r="P21" s="101"/>
    </row>
    <row r="22" spans="1:16" s="18" customFormat="1" ht="19.5" customHeight="1">
      <c r="A22" s="63" t="s">
        <v>147</v>
      </c>
      <c r="B22" s="37" t="s">
        <v>26</v>
      </c>
      <c r="C22" s="38" t="s">
        <v>27</v>
      </c>
      <c r="D22" s="97">
        <f t="shared" si="0"/>
        <v>589361559.20000005</v>
      </c>
      <c r="E22" s="103">
        <f>E23+E24+E25</f>
        <v>0</v>
      </c>
      <c r="F22" s="97">
        <f t="shared" si="1"/>
        <v>589361559.20000005</v>
      </c>
      <c r="G22" s="103">
        <f t="shared" ref="G22:P22" si="4">G23+G24+G25</f>
        <v>22791402</v>
      </c>
      <c r="H22" s="103">
        <f t="shared" si="4"/>
        <v>0</v>
      </c>
      <c r="I22" s="103">
        <f t="shared" si="4"/>
        <v>0</v>
      </c>
      <c r="J22" s="103">
        <f t="shared" si="4"/>
        <v>0</v>
      </c>
      <c r="K22" s="103">
        <f t="shared" si="4"/>
        <v>0</v>
      </c>
      <c r="L22" s="103">
        <f t="shared" si="4"/>
        <v>0</v>
      </c>
      <c r="M22" s="110">
        <f t="shared" si="4"/>
        <v>398165354.52999997</v>
      </c>
      <c r="N22" s="110">
        <f t="shared" si="4"/>
        <v>184318938</v>
      </c>
      <c r="O22" s="110">
        <f t="shared" si="4"/>
        <v>29668668.670000002</v>
      </c>
      <c r="P22" s="104">
        <f t="shared" si="4"/>
        <v>0</v>
      </c>
    </row>
    <row r="23" spans="1:16" s="18" customFormat="1" ht="33.75">
      <c r="A23" s="64" t="s">
        <v>149</v>
      </c>
      <c r="B23" s="20" t="s">
        <v>28</v>
      </c>
      <c r="C23" s="21" t="s">
        <v>29</v>
      </c>
      <c r="D23" s="97">
        <f t="shared" si="0"/>
        <v>589361559.20000005</v>
      </c>
      <c r="E23" s="99"/>
      <c r="F23" s="97">
        <f t="shared" si="1"/>
        <v>589361559.20000005</v>
      </c>
      <c r="G23" s="99">
        <v>22791402</v>
      </c>
      <c r="H23" s="99"/>
      <c r="I23" s="100"/>
      <c r="J23" s="99"/>
      <c r="K23" s="99"/>
      <c r="L23" s="99"/>
      <c r="M23" s="109">
        <v>398165354.52999997</v>
      </c>
      <c r="N23" s="109">
        <v>184318938</v>
      </c>
      <c r="O23" s="109">
        <v>29668668.670000002</v>
      </c>
      <c r="P23" s="101"/>
    </row>
    <row r="24" spans="1:16" s="18" customFormat="1" ht="22.5">
      <c r="A24" s="64" t="s">
        <v>150</v>
      </c>
      <c r="B24" s="20" t="s">
        <v>30</v>
      </c>
      <c r="C24" s="21" t="s">
        <v>31</v>
      </c>
      <c r="D24" s="97">
        <f t="shared" si="0"/>
        <v>0</v>
      </c>
      <c r="E24" s="105"/>
      <c r="F24" s="97">
        <f t="shared" si="1"/>
        <v>0</v>
      </c>
      <c r="G24" s="105"/>
      <c r="H24" s="105"/>
      <c r="I24" s="106"/>
      <c r="J24" s="105"/>
      <c r="K24" s="105"/>
      <c r="L24" s="105"/>
      <c r="M24" s="133"/>
      <c r="N24" s="133"/>
      <c r="O24" s="133"/>
      <c r="P24" s="107"/>
    </row>
    <row r="25" spans="1:16" s="18" customFormat="1" ht="19.5" customHeight="1">
      <c r="A25" s="65" t="s">
        <v>151</v>
      </c>
      <c r="B25" s="24" t="s">
        <v>32</v>
      </c>
      <c r="C25" s="25" t="s">
        <v>33</v>
      </c>
      <c r="D25" s="97">
        <f t="shared" si="0"/>
        <v>0</v>
      </c>
      <c r="E25" s="99"/>
      <c r="F25" s="97">
        <f t="shared" si="1"/>
        <v>0</v>
      </c>
      <c r="G25" s="99"/>
      <c r="H25" s="99"/>
      <c r="I25" s="100"/>
      <c r="J25" s="99"/>
      <c r="K25" s="99"/>
      <c r="L25" s="99"/>
      <c r="M25" s="109"/>
      <c r="N25" s="109"/>
      <c r="O25" s="109"/>
      <c r="P25" s="101"/>
    </row>
    <row r="26" spans="1:16" s="18" customFormat="1" ht="19.5" customHeight="1">
      <c r="A26" s="66" t="s">
        <v>152</v>
      </c>
      <c r="B26" s="22" t="s">
        <v>34</v>
      </c>
      <c r="C26" s="23" t="s">
        <v>35</v>
      </c>
      <c r="D26" s="97">
        <f t="shared" si="0"/>
        <v>0</v>
      </c>
      <c r="E26" s="99"/>
      <c r="F26" s="97">
        <f t="shared" si="1"/>
        <v>0</v>
      </c>
      <c r="G26" s="99"/>
      <c r="H26" s="99"/>
      <c r="I26" s="100"/>
      <c r="J26" s="99"/>
      <c r="K26" s="99"/>
      <c r="L26" s="99"/>
      <c r="M26" s="109"/>
      <c r="N26" s="109"/>
      <c r="O26" s="109"/>
      <c r="P26" s="101"/>
    </row>
    <row r="27" spans="1:16" s="18" customFormat="1" ht="19.5" customHeight="1">
      <c r="A27" s="78" t="s">
        <v>153</v>
      </c>
      <c r="B27" s="37" t="s">
        <v>19</v>
      </c>
      <c r="C27" s="38" t="s">
        <v>156</v>
      </c>
      <c r="D27" s="97">
        <f t="shared" si="0"/>
        <v>0</v>
      </c>
      <c r="E27" s="103">
        <f>SUM(E28:E29)</f>
        <v>0</v>
      </c>
      <c r="F27" s="97">
        <f t="shared" si="1"/>
        <v>0</v>
      </c>
      <c r="G27" s="103">
        <f t="shared" ref="G27:P27" si="5">SUM(G28:G29)</f>
        <v>0</v>
      </c>
      <c r="H27" s="103">
        <f t="shared" si="5"/>
        <v>0</v>
      </c>
      <c r="I27" s="103">
        <f t="shared" si="5"/>
        <v>0</v>
      </c>
      <c r="J27" s="103">
        <f t="shared" si="5"/>
        <v>0</v>
      </c>
      <c r="K27" s="103">
        <f t="shared" si="5"/>
        <v>0</v>
      </c>
      <c r="L27" s="103">
        <f t="shared" si="5"/>
        <v>0</v>
      </c>
      <c r="M27" s="110">
        <f t="shared" si="5"/>
        <v>0</v>
      </c>
      <c r="N27" s="110">
        <f t="shared" si="5"/>
        <v>0</v>
      </c>
      <c r="O27" s="110">
        <f t="shared" si="5"/>
        <v>0</v>
      </c>
      <c r="P27" s="104">
        <f t="shared" si="5"/>
        <v>0</v>
      </c>
    </row>
    <row r="28" spans="1:16" s="18" customFormat="1" ht="22.5">
      <c r="A28" s="64" t="s">
        <v>154</v>
      </c>
      <c r="B28" s="20" t="s">
        <v>142</v>
      </c>
      <c r="C28" s="21" t="s">
        <v>36</v>
      </c>
      <c r="D28" s="97">
        <f t="shared" si="0"/>
        <v>0</v>
      </c>
      <c r="E28" s="99"/>
      <c r="F28" s="97">
        <f t="shared" si="1"/>
        <v>0</v>
      </c>
      <c r="G28" s="99"/>
      <c r="H28" s="99"/>
      <c r="I28" s="100"/>
      <c r="J28" s="99"/>
      <c r="K28" s="99"/>
      <c r="L28" s="100"/>
      <c r="M28" s="109"/>
      <c r="N28" s="109"/>
      <c r="O28" s="109"/>
      <c r="P28" s="101"/>
    </row>
    <row r="29" spans="1:16" s="18" customFormat="1" ht="19.5" customHeight="1">
      <c r="A29" s="64" t="s">
        <v>155</v>
      </c>
      <c r="B29" s="20" t="s">
        <v>143</v>
      </c>
      <c r="C29" s="21" t="s">
        <v>144</v>
      </c>
      <c r="D29" s="97">
        <f t="shared" si="0"/>
        <v>0</v>
      </c>
      <c r="E29" s="99"/>
      <c r="F29" s="97">
        <f t="shared" si="1"/>
        <v>0</v>
      </c>
      <c r="G29" s="99"/>
      <c r="H29" s="99"/>
      <c r="I29" s="100"/>
      <c r="J29" s="99"/>
      <c r="K29" s="99"/>
      <c r="L29" s="100"/>
      <c r="M29" s="109"/>
      <c r="N29" s="109"/>
      <c r="O29" s="109"/>
      <c r="P29" s="101"/>
    </row>
    <row r="30" spans="1:16" s="18" customFormat="1" ht="11.25">
      <c r="A30" s="67" t="s">
        <v>157</v>
      </c>
      <c r="B30" s="22" t="s">
        <v>21</v>
      </c>
      <c r="C30" s="23" t="s">
        <v>37</v>
      </c>
      <c r="D30" s="97">
        <f t="shared" si="0"/>
        <v>415832.46</v>
      </c>
      <c r="E30" s="99"/>
      <c r="F30" s="97">
        <f t="shared" si="1"/>
        <v>415832.46</v>
      </c>
      <c r="G30" s="99"/>
      <c r="H30" s="99"/>
      <c r="I30" s="100"/>
      <c r="J30" s="99"/>
      <c r="K30" s="99"/>
      <c r="L30" s="100"/>
      <c r="M30" s="109">
        <v>150392.16</v>
      </c>
      <c r="N30" s="109">
        <v>265500</v>
      </c>
      <c r="O30" s="109">
        <v>-59.7</v>
      </c>
      <c r="P30" s="101"/>
    </row>
    <row r="31" spans="1:16" s="18" customFormat="1" ht="22.5">
      <c r="A31" s="79" t="s">
        <v>224</v>
      </c>
      <c r="B31" s="20" t="s">
        <v>225</v>
      </c>
      <c r="C31" s="21" t="s">
        <v>37</v>
      </c>
      <c r="D31" s="97">
        <f t="shared" si="0"/>
        <v>0</v>
      </c>
      <c r="E31" s="99"/>
      <c r="F31" s="97">
        <f t="shared" si="1"/>
        <v>0</v>
      </c>
      <c r="G31" s="99"/>
      <c r="H31" s="99"/>
      <c r="I31" s="100"/>
      <c r="J31" s="99"/>
      <c r="K31" s="99"/>
      <c r="L31" s="100"/>
      <c r="M31" s="109"/>
      <c r="N31" s="109"/>
      <c r="O31" s="109"/>
      <c r="P31" s="101"/>
    </row>
    <row r="32" spans="1:16" s="18" customFormat="1" ht="19.5" customHeight="1">
      <c r="A32" s="79" t="s">
        <v>223</v>
      </c>
      <c r="B32" s="20" t="s">
        <v>226</v>
      </c>
      <c r="C32" s="21" t="s">
        <v>37</v>
      </c>
      <c r="D32" s="97">
        <f t="shared" si="0"/>
        <v>0</v>
      </c>
      <c r="E32" s="99"/>
      <c r="F32" s="97">
        <f t="shared" si="1"/>
        <v>0</v>
      </c>
      <c r="G32" s="99"/>
      <c r="H32" s="99"/>
      <c r="I32" s="100"/>
      <c r="J32" s="99"/>
      <c r="K32" s="99"/>
      <c r="L32" s="100"/>
      <c r="M32" s="109"/>
      <c r="N32" s="109"/>
      <c r="O32" s="109"/>
      <c r="P32" s="101"/>
    </row>
    <row r="33" spans="1:17" s="18" customFormat="1" ht="19.5" customHeight="1">
      <c r="A33" s="60" t="s">
        <v>158</v>
      </c>
      <c r="B33" s="37" t="s">
        <v>23</v>
      </c>
      <c r="C33" s="38"/>
      <c r="D33" s="97">
        <f t="shared" si="0"/>
        <v>9760951.5199999996</v>
      </c>
      <c r="E33" s="108">
        <f>E34</f>
        <v>0</v>
      </c>
      <c r="F33" s="97">
        <f t="shared" si="1"/>
        <v>9760951.5199999996</v>
      </c>
      <c r="G33" s="108">
        <f t="shared" ref="G33:P33" si="6">G34</f>
        <v>0</v>
      </c>
      <c r="H33" s="108">
        <f t="shared" si="6"/>
        <v>0</v>
      </c>
      <c r="I33" s="108">
        <f t="shared" si="6"/>
        <v>0</v>
      </c>
      <c r="J33" s="108">
        <f t="shared" si="6"/>
        <v>0</v>
      </c>
      <c r="K33" s="108">
        <f t="shared" si="6"/>
        <v>0</v>
      </c>
      <c r="L33" s="108">
        <f t="shared" si="6"/>
        <v>0</v>
      </c>
      <c r="M33" s="110">
        <f t="shared" si="6"/>
        <v>7443111.4500000002</v>
      </c>
      <c r="N33" s="110">
        <f t="shared" si="6"/>
        <v>2021887.51</v>
      </c>
      <c r="O33" s="110">
        <f t="shared" si="6"/>
        <v>295952.56</v>
      </c>
      <c r="P33" s="98">
        <f t="shared" si="6"/>
        <v>0</v>
      </c>
    </row>
    <row r="34" spans="1:17" s="18" customFormat="1" ht="19.5" customHeight="1">
      <c r="A34" s="68" t="s">
        <v>159</v>
      </c>
      <c r="B34" s="37" t="s">
        <v>25</v>
      </c>
      <c r="C34" s="38" t="s">
        <v>38</v>
      </c>
      <c r="D34" s="97">
        <f t="shared" si="0"/>
        <v>9760951.5199999996</v>
      </c>
      <c r="E34" s="108">
        <f>E35+E36+E37+E38</f>
        <v>0</v>
      </c>
      <c r="F34" s="97">
        <f t="shared" si="1"/>
        <v>9760951.5199999996</v>
      </c>
      <c r="G34" s="108">
        <f t="shared" ref="G34:P34" si="7">G35+G36+G37+G38</f>
        <v>0</v>
      </c>
      <c r="H34" s="108">
        <f t="shared" si="7"/>
        <v>0</v>
      </c>
      <c r="I34" s="108">
        <f t="shared" si="7"/>
        <v>0</v>
      </c>
      <c r="J34" s="108">
        <f t="shared" si="7"/>
        <v>0</v>
      </c>
      <c r="K34" s="108">
        <f t="shared" si="7"/>
        <v>0</v>
      </c>
      <c r="L34" s="108">
        <f t="shared" si="7"/>
        <v>0</v>
      </c>
      <c r="M34" s="110">
        <f t="shared" si="7"/>
        <v>7443111.4500000002</v>
      </c>
      <c r="N34" s="110">
        <f t="shared" si="7"/>
        <v>2021887.51</v>
      </c>
      <c r="O34" s="110">
        <f t="shared" si="7"/>
        <v>295952.56</v>
      </c>
      <c r="P34" s="98">
        <f t="shared" si="7"/>
        <v>0</v>
      </c>
    </row>
    <row r="35" spans="1:17" s="18" customFormat="1" ht="22.5">
      <c r="A35" s="64" t="s">
        <v>160</v>
      </c>
      <c r="B35" s="20" t="s">
        <v>39</v>
      </c>
      <c r="C35" s="21" t="s">
        <v>40</v>
      </c>
      <c r="D35" s="97">
        <f t="shared" si="0"/>
        <v>3852621.04</v>
      </c>
      <c r="E35" s="100"/>
      <c r="F35" s="97">
        <f t="shared" si="1"/>
        <v>3852621.04</v>
      </c>
      <c r="G35" s="100"/>
      <c r="H35" s="99"/>
      <c r="I35" s="100"/>
      <c r="J35" s="99"/>
      <c r="K35" s="99"/>
      <c r="L35" s="99"/>
      <c r="M35" s="109">
        <v>3556668.48</v>
      </c>
      <c r="N35" s="109"/>
      <c r="O35" s="109">
        <v>295952.56</v>
      </c>
      <c r="P35" s="101"/>
    </row>
    <row r="36" spans="1:17" s="18" customFormat="1" ht="19.5" customHeight="1">
      <c r="A36" s="69" t="s">
        <v>161</v>
      </c>
      <c r="B36" s="22" t="s">
        <v>41</v>
      </c>
      <c r="C36" s="23" t="s">
        <v>42</v>
      </c>
      <c r="D36" s="97">
        <f t="shared" si="0"/>
        <v>0</v>
      </c>
      <c r="E36" s="109"/>
      <c r="F36" s="97">
        <f t="shared" si="1"/>
        <v>0</v>
      </c>
      <c r="G36" s="109"/>
      <c r="H36" s="99"/>
      <c r="I36" s="100"/>
      <c r="J36" s="99"/>
      <c r="K36" s="99"/>
      <c r="L36" s="99"/>
      <c r="M36" s="109"/>
      <c r="N36" s="109"/>
      <c r="O36" s="109"/>
      <c r="P36" s="101"/>
    </row>
    <row r="37" spans="1:17" s="18" customFormat="1" ht="11.25">
      <c r="A37" s="69" t="s">
        <v>162</v>
      </c>
      <c r="B37" s="22" t="s">
        <v>43</v>
      </c>
      <c r="C37" s="23" t="s">
        <v>44</v>
      </c>
      <c r="D37" s="97">
        <f t="shared" si="0"/>
        <v>5908330.4800000004</v>
      </c>
      <c r="E37" s="109"/>
      <c r="F37" s="97">
        <f t="shared" si="1"/>
        <v>5908330.4800000004</v>
      </c>
      <c r="G37" s="109"/>
      <c r="H37" s="99"/>
      <c r="I37" s="100"/>
      <c r="J37" s="99"/>
      <c r="K37" s="99"/>
      <c r="L37" s="99"/>
      <c r="M37" s="109">
        <v>3886442.97</v>
      </c>
      <c r="N37" s="109">
        <v>2021887.51</v>
      </c>
      <c r="O37" s="109"/>
      <c r="P37" s="101"/>
    </row>
    <row r="38" spans="1:17" s="18" customFormat="1" ht="19.5" customHeight="1" thickBot="1">
      <c r="A38" s="136" t="s">
        <v>163</v>
      </c>
      <c r="B38" s="26" t="s">
        <v>45</v>
      </c>
      <c r="C38" s="27" t="s">
        <v>46</v>
      </c>
      <c r="D38" s="97">
        <f t="shared" si="0"/>
        <v>0</v>
      </c>
      <c r="E38" s="113"/>
      <c r="F38" s="119">
        <f t="shared" si="1"/>
        <v>0</v>
      </c>
      <c r="G38" s="113"/>
      <c r="H38" s="114"/>
      <c r="I38" s="113"/>
      <c r="J38" s="114"/>
      <c r="K38" s="114"/>
      <c r="L38" s="113"/>
      <c r="M38" s="109"/>
      <c r="N38" s="109"/>
      <c r="O38" s="109"/>
      <c r="P38" s="101"/>
    </row>
    <row r="39" spans="1:17" s="1" customFormat="1" ht="18.75" customHeight="1">
      <c r="A39" s="14"/>
      <c r="B39" s="226"/>
      <c r="C39" s="226"/>
      <c r="D39" s="226"/>
      <c r="E39" s="227"/>
      <c r="F39" s="6"/>
      <c r="G39" s="6"/>
      <c r="H39" s="6"/>
      <c r="I39" s="6"/>
      <c r="J39" s="6"/>
      <c r="K39" s="6"/>
      <c r="L39" s="137"/>
      <c r="M39" s="137"/>
      <c r="N39" s="137"/>
      <c r="O39" s="137"/>
      <c r="P39" s="138" t="s">
        <v>227</v>
      </c>
    </row>
    <row r="40" spans="1:17" s="18" customFormat="1" ht="135">
      <c r="A40" s="57" t="s">
        <v>12</v>
      </c>
      <c r="B40" s="82" t="s">
        <v>5</v>
      </c>
      <c r="C40" s="82" t="s">
        <v>6</v>
      </c>
      <c r="D40" s="80" t="s">
        <v>141</v>
      </c>
      <c r="E40" s="82" t="s">
        <v>139</v>
      </c>
      <c r="F40" s="80" t="s">
        <v>7</v>
      </c>
      <c r="G40" s="82" t="s">
        <v>140</v>
      </c>
      <c r="H40" s="81" t="s">
        <v>8</v>
      </c>
      <c r="I40" s="80" t="s">
        <v>211</v>
      </c>
      <c r="J40" s="80" t="s">
        <v>9</v>
      </c>
      <c r="K40" s="83" t="s">
        <v>213</v>
      </c>
      <c r="L40" s="83" t="s">
        <v>214</v>
      </c>
      <c r="M40" s="83" t="s">
        <v>10</v>
      </c>
      <c r="N40" s="83" t="s">
        <v>215</v>
      </c>
      <c r="O40" s="83" t="s">
        <v>216</v>
      </c>
      <c r="P40" s="81" t="s">
        <v>11</v>
      </c>
      <c r="Q40" s="55"/>
    </row>
    <row r="41" spans="1:17" s="18" customFormat="1" ht="12" thickBot="1">
      <c r="A41" s="13">
        <v>1</v>
      </c>
      <c r="B41" s="19">
        <v>2</v>
      </c>
      <c r="C41" s="19">
        <v>3</v>
      </c>
      <c r="D41" s="57">
        <v>4</v>
      </c>
      <c r="E41" s="57">
        <v>5</v>
      </c>
      <c r="F41" s="57">
        <v>6</v>
      </c>
      <c r="G41" s="57">
        <v>7</v>
      </c>
      <c r="H41" s="19">
        <v>8</v>
      </c>
      <c r="I41" s="19">
        <v>9</v>
      </c>
      <c r="J41" s="57">
        <v>10</v>
      </c>
      <c r="K41" s="57">
        <v>11</v>
      </c>
      <c r="L41" s="57">
        <v>12</v>
      </c>
      <c r="M41" s="57">
        <v>13</v>
      </c>
      <c r="N41" s="57">
        <v>14</v>
      </c>
      <c r="O41" s="57">
        <v>15</v>
      </c>
      <c r="P41" s="166">
        <v>16</v>
      </c>
      <c r="Q41" s="55"/>
    </row>
    <row r="42" spans="1:17" s="18" customFormat="1" ht="19.5" customHeight="1">
      <c r="A42" s="59" t="s">
        <v>47</v>
      </c>
      <c r="B42" s="43" t="s">
        <v>27</v>
      </c>
      <c r="C42" s="139"/>
      <c r="D42" s="140">
        <f t="shared" ref="D42:D50" si="8">F42+P42-E42</f>
        <v>20549400</v>
      </c>
      <c r="E42" s="120">
        <f>E43+E48</f>
        <v>0</v>
      </c>
      <c r="F42" s="140">
        <f t="shared" ref="F42:F50" si="9">H42+I42+J42+K42+L42+M42+N42+O42-G42</f>
        <v>20549400</v>
      </c>
      <c r="G42" s="120">
        <f t="shared" ref="G42:P42" si="10">G43+G48</f>
        <v>0</v>
      </c>
      <c r="H42" s="120">
        <f t="shared" si="10"/>
        <v>0</v>
      </c>
      <c r="I42" s="120">
        <f t="shared" si="10"/>
        <v>0</v>
      </c>
      <c r="J42" s="120">
        <f t="shared" si="10"/>
        <v>0</v>
      </c>
      <c r="K42" s="120">
        <f t="shared" si="10"/>
        <v>0</v>
      </c>
      <c r="L42" s="120">
        <f t="shared" si="10"/>
        <v>0</v>
      </c>
      <c r="M42" s="120">
        <f t="shared" si="10"/>
        <v>20549400</v>
      </c>
      <c r="N42" s="120">
        <f t="shared" si="10"/>
        <v>0</v>
      </c>
      <c r="O42" s="120">
        <f t="shared" si="10"/>
        <v>0</v>
      </c>
      <c r="P42" s="104">
        <f t="shared" si="10"/>
        <v>0</v>
      </c>
    </row>
    <row r="43" spans="1:17" s="18" customFormat="1" ht="22.5">
      <c r="A43" s="70" t="s">
        <v>164</v>
      </c>
      <c r="B43" s="37" t="s">
        <v>35</v>
      </c>
      <c r="C43" s="38" t="s">
        <v>48</v>
      </c>
      <c r="D43" s="97">
        <f t="shared" si="8"/>
        <v>0</v>
      </c>
      <c r="E43" s="108">
        <f>E44+E45+E46+E47</f>
        <v>0</v>
      </c>
      <c r="F43" s="97">
        <f t="shared" si="9"/>
        <v>0</v>
      </c>
      <c r="G43" s="108">
        <f t="shared" ref="G43:P43" si="11">G44+G45+G46+G47</f>
        <v>0</v>
      </c>
      <c r="H43" s="108">
        <f t="shared" si="11"/>
        <v>0</v>
      </c>
      <c r="I43" s="108">
        <f t="shared" si="11"/>
        <v>0</v>
      </c>
      <c r="J43" s="108">
        <f t="shared" si="11"/>
        <v>0</v>
      </c>
      <c r="K43" s="108">
        <f t="shared" si="11"/>
        <v>0</v>
      </c>
      <c r="L43" s="108">
        <f t="shared" si="11"/>
        <v>0</v>
      </c>
      <c r="M43" s="110">
        <f t="shared" si="11"/>
        <v>0</v>
      </c>
      <c r="N43" s="110">
        <f t="shared" si="11"/>
        <v>0</v>
      </c>
      <c r="O43" s="110">
        <f t="shared" si="11"/>
        <v>0</v>
      </c>
      <c r="P43" s="98">
        <f t="shared" si="11"/>
        <v>0</v>
      </c>
    </row>
    <row r="44" spans="1:17" s="18" customFormat="1" ht="33.75">
      <c r="A44" s="64" t="s">
        <v>165</v>
      </c>
      <c r="B44" s="20" t="s">
        <v>49</v>
      </c>
      <c r="C44" s="21" t="s">
        <v>50</v>
      </c>
      <c r="D44" s="97">
        <f t="shared" si="8"/>
        <v>0</v>
      </c>
      <c r="E44" s="100"/>
      <c r="F44" s="97">
        <f t="shared" si="9"/>
        <v>0</v>
      </c>
      <c r="G44" s="100"/>
      <c r="H44" s="99"/>
      <c r="I44" s="100"/>
      <c r="J44" s="99"/>
      <c r="K44" s="99"/>
      <c r="L44" s="100"/>
      <c r="M44" s="109"/>
      <c r="N44" s="109"/>
      <c r="O44" s="109"/>
      <c r="P44" s="101"/>
    </row>
    <row r="45" spans="1:17" s="18" customFormat="1" ht="22.5">
      <c r="A45" s="69" t="s">
        <v>166</v>
      </c>
      <c r="B45" s="22" t="s">
        <v>51</v>
      </c>
      <c r="C45" s="23" t="s">
        <v>52</v>
      </c>
      <c r="D45" s="97">
        <f t="shared" si="8"/>
        <v>0</v>
      </c>
      <c r="E45" s="109"/>
      <c r="F45" s="97">
        <f t="shared" si="9"/>
        <v>0</v>
      </c>
      <c r="G45" s="109"/>
      <c r="H45" s="99"/>
      <c r="I45" s="100"/>
      <c r="J45" s="99"/>
      <c r="K45" s="99"/>
      <c r="L45" s="100"/>
      <c r="M45" s="109"/>
      <c r="N45" s="109"/>
      <c r="O45" s="109"/>
      <c r="P45" s="101"/>
    </row>
    <row r="46" spans="1:17" s="18" customFormat="1" ht="19.5" customHeight="1">
      <c r="A46" s="69" t="s">
        <v>167</v>
      </c>
      <c r="B46" s="22" t="s">
        <v>53</v>
      </c>
      <c r="C46" s="23" t="s">
        <v>54</v>
      </c>
      <c r="D46" s="97">
        <f t="shared" si="8"/>
        <v>0</v>
      </c>
      <c r="E46" s="109"/>
      <c r="F46" s="97">
        <f t="shared" si="9"/>
        <v>0</v>
      </c>
      <c r="G46" s="109"/>
      <c r="H46" s="99"/>
      <c r="I46" s="100"/>
      <c r="J46" s="99"/>
      <c r="K46" s="99"/>
      <c r="L46" s="100"/>
      <c r="M46" s="109"/>
      <c r="N46" s="109"/>
      <c r="O46" s="109"/>
      <c r="P46" s="101"/>
    </row>
    <row r="47" spans="1:17" s="18" customFormat="1" ht="19.5" customHeight="1">
      <c r="A47" s="69" t="s">
        <v>168</v>
      </c>
      <c r="B47" s="22" t="s">
        <v>55</v>
      </c>
      <c r="C47" s="23" t="s">
        <v>56</v>
      </c>
      <c r="D47" s="97">
        <f t="shared" si="8"/>
        <v>0</v>
      </c>
      <c r="E47" s="109"/>
      <c r="F47" s="97">
        <f t="shared" si="9"/>
        <v>0</v>
      </c>
      <c r="G47" s="109"/>
      <c r="H47" s="99"/>
      <c r="I47" s="100"/>
      <c r="J47" s="99"/>
      <c r="K47" s="99"/>
      <c r="L47" s="100"/>
      <c r="M47" s="109"/>
      <c r="N47" s="109"/>
      <c r="O47" s="109"/>
      <c r="P47" s="101"/>
    </row>
    <row r="48" spans="1:17" s="18" customFormat="1" ht="19.5" customHeight="1">
      <c r="A48" s="71" t="s">
        <v>169</v>
      </c>
      <c r="B48" s="39" t="s">
        <v>37</v>
      </c>
      <c r="C48" s="40" t="s">
        <v>57</v>
      </c>
      <c r="D48" s="97">
        <f t="shared" si="8"/>
        <v>20549400</v>
      </c>
      <c r="E48" s="108">
        <f>E49+E50</f>
        <v>0</v>
      </c>
      <c r="F48" s="97">
        <f t="shared" si="9"/>
        <v>20549400</v>
      </c>
      <c r="G48" s="108">
        <f t="shared" ref="G48:P48" si="12">G49+G50</f>
        <v>0</v>
      </c>
      <c r="H48" s="108">
        <f t="shared" si="12"/>
        <v>0</v>
      </c>
      <c r="I48" s="108">
        <f t="shared" si="12"/>
        <v>0</v>
      </c>
      <c r="J48" s="108">
        <f t="shared" si="12"/>
        <v>0</v>
      </c>
      <c r="K48" s="108">
        <f t="shared" si="12"/>
        <v>0</v>
      </c>
      <c r="L48" s="108">
        <f t="shared" si="12"/>
        <v>0</v>
      </c>
      <c r="M48" s="110">
        <f t="shared" si="12"/>
        <v>20549400</v>
      </c>
      <c r="N48" s="110">
        <f t="shared" si="12"/>
        <v>0</v>
      </c>
      <c r="O48" s="110">
        <f t="shared" si="12"/>
        <v>0</v>
      </c>
      <c r="P48" s="98">
        <f t="shared" si="12"/>
        <v>0</v>
      </c>
    </row>
    <row r="49" spans="1:16" s="18" customFormat="1" ht="33.75">
      <c r="A49" s="64" t="s">
        <v>170</v>
      </c>
      <c r="B49" s="20" t="s">
        <v>58</v>
      </c>
      <c r="C49" s="21" t="s">
        <v>59</v>
      </c>
      <c r="D49" s="97">
        <f t="shared" si="8"/>
        <v>20549400</v>
      </c>
      <c r="E49" s="111"/>
      <c r="F49" s="97">
        <f t="shared" si="9"/>
        <v>20549400</v>
      </c>
      <c r="G49" s="111"/>
      <c r="H49" s="99"/>
      <c r="I49" s="100"/>
      <c r="J49" s="99"/>
      <c r="K49" s="99"/>
      <c r="L49" s="100"/>
      <c r="M49" s="109">
        <v>20549400</v>
      </c>
      <c r="N49" s="109"/>
      <c r="O49" s="109"/>
      <c r="P49" s="101"/>
    </row>
    <row r="50" spans="1:16" s="18" customFormat="1" ht="19.5" customHeight="1" thickBot="1">
      <c r="A50" s="136" t="s">
        <v>171</v>
      </c>
      <c r="B50" s="73" t="s">
        <v>60</v>
      </c>
      <c r="C50" s="74" t="s">
        <v>61</v>
      </c>
      <c r="D50" s="112">
        <f t="shared" si="8"/>
        <v>0</v>
      </c>
      <c r="E50" s="113"/>
      <c r="F50" s="112">
        <f t="shared" si="9"/>
        <v>0</v>
      </c>
      <c r="G50" s="113"/>
      <c r="H50" s="114"/>
      <c r="I50" s="113"/>
      <c r="J50" s="114"/>
      <c r="K50" s="114"/>
      <c r="L50" s="113"/>
      <c r="M50" s="130"/>
      <c r="N50" s="130"/>
      <c r="O50" s="130"/>
      <c r="P50" s="115"/>
    </row>
    <row r="51" spans="1:16" s="1" customFormat="1" ht="18.75" customHeight="1">
      <c r="A51" s="14"/>
      <c r="B51" s="226" t="s">
        <v>63</v>
      </c>
      <c r="C51" s="226"/>
      <c r="D51" s="226"/>
      <c r="E51" s="226"/>
      <c r="F51" s="6"/>
      <c r="G51" s="6"/>
      <c r="H51" s="6"/>
      <c r="I51" s="6"/>
      <c r="J51" s="6"/>
      <c r="K51" s="6"/>
      <c r="L51" s="229"/>
      <c r="M51" s="229"/>
      <c r="N51" s="229"/>
      <c r="O51" s="229"/>
      <c r="P51" s="229"/>
    </row>
    <row r="52" spans="1:16" s="1" customFormat="1" ht="6" customHeight="1">
      <c r="A52" s="14"/>
      <c r="B52" s="160"/>
      <c r="C52" s="160"/>
      <c r="D52" s="160"/>
      <c r="E52" s="160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s="18" customFormat="1" ht="135">
      <c r="A53" s="57" t="s">
        <v>12</v>
      </c>
      <c r="B53" s="82" t="s">
        <v>5</v>
      </c>
      <c r="C53" s="82" t="s">
        <v>6</v>
      </c>
      <c r="D53" s="80" t="s">
        <v>141</v>
      </c>
      <c r="E53" s="82" t="s">
        <v>139</v>
      </c>
      <c r="F53" s="80" t="s">
        <v>7</v>
      </c>
      <c r="G53" s="82" t="s">
        <v>140</v>
      </c>
      <c r="H53" s="81" t="s">
        <v>8</v>
      </c>
      <c r="I53" s="80" t="s">
        <v>211</v>
      </c>
      <c r="J53" s="80" t="s">
        <v>9</v>
      </c>
      <c r="K53" s="83" t="s">
        <v>213</v>
      </c>
      <c r="L53" s="83" t="s">
        <v>214</v>
      </c>
      <c r="M53" s="83" t="s">
        <v>10</v>
      </c>
      <c r="N53" s="83" t="s">
        <v>215</v>
      </c>
      <c r="O53" s="83" t="s">
        <v>216</v>
      </c>
      <c r="P53" s="81" t="s">
        <v>11</v>
      </c>
    </row>
    <row r="54" spans="1:16" s="18" customFormat="1" ht="12" thickBot="1">
      <c r="A54" s="13">
        <v>1</v>
      </c>
      <c r="B54" s="19">
        <v>2</v>
      </c>
      <c r="C54" s="19">
        <v>3</v>
      </c>
      <c r="D54" s="57">
        <v>4</v>
      </c>
      <c r="E54" s="57">
        <v>5</v>
      </c>
      <c r="F54" s="57">
        <v>6</v>
      </c>
      <c r="G54" s="57">
        <v>7</v>
      </c>
      <c r="H54" s="19">
        <v>8</v>
      </c>
      <c r="I54" s="19">
        <v>9</v>
      </c>
      <c r="J54" s="57">
        <v>10</v>
      </c>
      <c r="K54" s="57">
        <v>11</v>
      </c>
      <c r="L54" s="57">
        <v>12</v>
      </c>
      <c r="M54" s="57">
        <v>13</v>
      </c>
      <c r="N54" s="57">
        <v>14</v>
      </c>
      <c r="O54" s="57">
        <v>15</v>
      </c>
      <c r="P54" s="166">
        <v>16</v>
      </c>
    </row>
    <row r="55" spans="1:16" s="18" customFormat="1" ht="19.5" customHeight="1">
      <c r="A55" s="75" t="s">
        <v>64</v>
      </c>
      <c r="B55" s="41" t="s">
        <v>65</v>
      </c>
      <c r="C55" s="42"/>
      <c r="D55" s="95">
        <f t="shared" ref="D55:D65" si="13">F55+P55-E55</f>
        <v>851175308.64999998</v>
      </c>
      <c r="E55" s="95">
        <f>E56+E89+E98+E107</f>
        <v>0</v>
      </c>
      <c r="F55" s="95">
        <f t="shared" ref="F55:F65" si="14">H55+I55+J55+K55+L55+M55+N55+O55-G55</f>
        <v>851175308.64999998</v>
      </c>
      <c r="G55" s="95">
        <f t="shared" ref="G55:P55" si="15">G56+G89+G98+G107</f>
        <v>22791402</v>
      </c>
      <c r="H55" s="95">
        <f t="shared" si="15"/>
        <v>0</v>
      </c>
      <c r="I55" s="95">
        <f t="shared" si="15"/>
        <v>0</v>
      </c>
      <c r="J55" s="95">
        <f t="shared" si="15"/>
        <v>0</v>
      </c>
      <c r="K55" s="95">
        <f t="shared" si="15"/>
        <v>0</v>
      </c>
      <c r="L55" s="95">
        <f t="shared" si="15"/>
        <v>0</v>
      </c>
      <c r="M55" s="126">
        <f t="shared" si="15"/>
        <v>584315085.38</v>
      </c>
      <c r="N55" s="126">
        <f t="shared" si="15"/>
        <v>236997749.97</v>
      </c>
      <c r="O55" s="126">
        <f t="shared" si="15"/>
        <v>52653875.299999997</v>
      </c>
      <c r="P55" s="96">
        <f t="shared" si="15"/>
        <v>0</v>
      </c>
    </row>
    <row r="56" spans="1:16" s="18" customFormat="1" ht="19.5" customHeight="1">
      <c r="A56" s="76" t="s">
        <v>66</v>
      </c>
      <c r="B56" s="39" t="s">
        <v>67</v>
      </c>
      <c r="C56" s="40" t="s">
        <v>62</v>
      </c>
      <c r="D56" s="116">
        <f t="shared" si="13"/>
        <v>628623761.70000005</v>
      </c>
      <c r="E56" s="116">
        <f>E57+E61+E71+E74+E77+E81+E85+E87</f>
        <v>0</v>
      </c>
      <c r="F56" s="97">
        <f t="shared" si="14"/>
        <v>628623761.70000005</v>
      </c>
      <c r="G56" s="116">
        <f t="shared" ref="G56:P56" si="16">G57+G61+G71+G74+G77+G81+G85+G87</f>
        <v>22791402</v>
      </c>
      <c r="H56" s="116">
        <f t="shared" si="16"/>
        <v>0</v>
      </c>
      <c r="I56" s="116">
        <f t="shared" si="16"/>
        <v>0</v>
      </c>
      <c r="J56" s="116">
        <f t="shared" si="16"/>
        <v>0</v>
      </c>
      <c r="K56" s="116">
        <f t="shared" si="16"/>
        <v>0</v>
      </c>
      <c r="L56" s="116">
        <f t="shared" si="16"/>
        <v>0</v>
      </c>
      <c r="M56" s="131">
        <f t="shared" si="16"/>
        <v>560089181.39999998</v>
      </c>
      <c r="N56" s="131">
        <f t="shared" si="16"/>
        <v>42107343.920000002</v>
      </c>
      <c r="O56" s="131">
        <f t="shared" si="16"/>
        <v>49218638.380000003</v>
      </c>
      <c r="P56" s="117">
        <f t="shared" si="16"/>
        <v>0</v>
      </c>
    </row>
    <row r="57" spans="1:16" s="18" customFormat="1" ht="33.75">
      <c r="A57" s="63" t="s">
        <v>172</v>
      </c>
      <c r="B57" s="37" t="s">
        <v>68</v>
      </c>
      <c r="C57" s="38" t="s">
        <v>65</v>
      </c>
      <c r="D57" s="116">
        <f t="shared" si="13"/>
        <v>66220121.359999999</v>
      </c>
      <c r="E57" s="110">
        <f>E58+E59+E60</f>
        <v>0</v>
      </c>
      <c r="F57" s="97">
        <f t="shared" si="14"/>
        <v>66220121.359999999</v>
      </c>
      <c r="G57" s="110">
        <f t="shared" ref="G57:P57" si="17">G58+G59+G60</f>
        <v>0</v>
      </c>
      <c r="H57" s="110">
        <f t="shared" si="17"/>
        <v>0</v>
      </c>
      <c r="I57" s="110">
        <f t="shared" si="17"/>
        <v>0</v>
      </c>
      <c r="J57" s="110">
        <f t="shared" si="17"/>
        <v>0</v>
      </c>
      <c r="K57" s="110">
        <f t="shared" si="17"/>
        <v>0</v>
      </c>
      <c r="L57" s="110">
        <f t="shared" si="17"/>
        <v>0</v>
      </c>
      <c r="M57" s="129">
        <f t="shared" si="17"/>
        <v>45179890.009999998</v>
      </c>
      <c r="N57" s="129">
        <f t="shared" si="17"/>
        <v>0</v>
      </c>
      <c r="O57" s="129">
        <f t="shared" si="17"/>
        <v>21040231.350000001</v>
      </c>
      <c r="P57" s="104">
        <f t="shared" si="17"/>
        <v>0</v>
      </c>
    </row>
    <row r="58" spans="1:16" s="18" customFormat="1" ht="22.5">
      <c r="A58" s="64" t="s">
        <v>173</v>
      </c>
      <c r="B58" s="20" t="s">
        <v>69</v>
      </c>
      <c r="C58" s="21" t="s">
        <v>70</v>
      </c>
      <c r="D58" s="116">
        <f t="shared" si="13"/>
        <v>48341015.729999997</v>
      </c>
      <c r="E58" s="100"/>
      <c r="F58" s="97">
        <f t="shared" si="14"/>
        <v>48341015.729999997</v>
      </c>
      <c r="G58" s="100"/>
      <c r="H58" s="99"/>
      <c r="I58" s="100"/>
      <c r="J58" s="99"/>
      <c r="K58" s="99"/>
      <c r="L58" s="100"/>
      <c r="M58" s="127">
        <v>33151213.91</v>
      </c>
      <c r="N58" s="127"/>
      <c r="O58" s="127">
        <v>15189801.82</v>
      </c>
      <c r="P58" s="101"/>
    </row>
    <row r="59" spans="1:16" s="18" customFormat="1" ht="11.25">
      <c r="A59" s="72" t="s">
        <v>174</v>
      </c>
      <c r="B59" s="24" t="s">
        <v>71</v>
      </c>
      <c r="C59" s="25" t="s">
        <v>72</v>
      </c>
      <c r="D59" s="116">
        <f t="shared" si="13"/>
        <v>3949668.07</v>
      </c>
      <c r="E59" s="109"/>
      <c r="F59" s="97">
        <f t="shared" si="14"/>
        <v>3949668.07</v>
      </c>
      <c r="G59" s="109"/>
      <c r="H59" s="99"/>
      <c r="I59" s="100"/>
      <c r="J59" s="99"/>
      <c r="K59" s="99"/>
      <c r="L59" s="100"/>
      <c r="M59" s="127">
        <v>2541645.4500000002</v>
      </c>
      <c r="N59" s="127"/>
      <c r="O59" s="127">
        <v>1408022.62</v>
      </c>
      <c r="P59" s="101"/>
    </row>
    <row r="60" spans="1:16" s="18" customFormat="1" ht="11.25">
      <c r="A60" s="64" t="s">
        <v>175</v>
      </c>
      <c r="B60" s="22" t="s">
        <v>73</v>
      </c>
      <c r="C60" s="23" t="s">
        <v>74</v>
      </c>
      <c r="D60" s="116">
        <f t="shared" si="13"/>
        <v>13929437.560000001</v>
      </c>
      <c r="E60" s="100"/>
      <c r="F60" s="97">
        <f t="shared" si="14"/>
        <v>13929437.560000001</v>
      </c>
      <c r="G60" s="100"/>
      <c r="H60" s="99"/>
      <c r="I60" s="100"/>
      <c r="J60" s="99"/>
      <c r="K60" s="99"/>
      <c r="L60" s="100"/>
      <c r="M60" s="127">
        <v>9487030.6500000004</v>
      </c>
      <c r="N60" s="127"/>
      <c r="O60" s="127">
        <v>4442406.91</v>
      </c>
      <c r="P60" s="101"/>
    </row>
    <row r="61" spans="1:16" s="18" customFormat="1" ht="19.5" customHeight="1">
      <c r="A61" s="71" t="s">
        <v>176</v>
      </c>
      <c r="B61" s="39" t="s">
        <v>75</v>
      </c>
      <c r="C61" s="40" t="s">
        <v>67</v>
      </c>
      <c r="D61" s="116">
        <f t="shared" si="13"/>
        <v>85808651.200000003</v>
      </c>
      <c r="E61" s="110">
        <f>E62+E63+E64+E65+E69+E70</f>
        <v>0</v>
      </c>
      <c r="F61" s="97">
        <f t="shared" si="14"/>
        <v>85808651.200000003</v>
      </c>
      <c r="G61" s="110">
        <f t="shared" ref="G61:P61" si="18">G62+G63+G64+G65+G69+G70</f>
        <v>0</v>
      </c>
      <c r="H61" s="110">
        <f t="shared" si="18"/>
        <v>0</v>
      </c>
      <c r="I61" s="110">
        <f t="shared" si="18"/>
        <v>0</v>
      </c>
      <c r="J61" s="110">
        <f t="shared" si="18"/>
        <v>0</v>
      </c>
      <c r="K61" s="110">
        <f t="shared" si="18"/>
        <v>0</v>
      </c>
      <c r="L61" s="110">
        <f t="shared" si="18"/>
        <v>0</v>
      </c>
      <c r="M61" s="129">
        <f t="shared" si="18"/>
        <v>21663403.899999999</v>
      </c>
      <c r="N61" s="129">
        <f t="shared" si="18"/>
        <v>38155265.850000001</v>
      </c>
      <c r="O61" s="129">
        <f t="shared" si="18"/>
        <v>25989981.449999999</v>
      </c>
      <c r="P61" s="104">
        <f t="shared" si="18"/>
        <v>0</v>
      </c>
    </row>
    <row r="62" spans="1:16" s="18" customFormat="1" ht="22.5">
      <c r="A62" s="64" t="s">
        <v>177</v>
      </c>
      <c r="B62" s="20" t="s">
        <v>76</v>
      </c>
      <c r="C62" s="21" t="s">
        <v>77</v>
      </c>
      <c r="D62" s="116">
        <f t="shared" si="13"/>
        <v>2129433.33</v>
      </c>
      <c r="E62" s="100"/>
      <c r="F62" s="97">
        <f t="shared" si="14"/>
        <v>2129433.33</v>
      </c>
      <c r="G62" s="100"/>
      <c r="H62" s="99"/>
      <c r="I62" s="100"/>
      <c r="J62" s="99"/>
      <c r="K62" s="99"/>
      <c r="L62" s="100"/>
      <c r="M62" s="127">
        <v>1734949.77</v>
      </c>
      <c r="N62" s="127"/>
      <c r="O62" s="127">
        <v>394483.56</v>
      </c>
      <c r="P62" s="101"/>
    </row>
    <row r="63" spans="1:16" s="18" customFormat="1" ht="11.25">
      <c r="A63" s="69" t="s">
        <v>178</v>
      </c>
      <c r="B63" s="22" t="s">
        <v>78</v>
      </c>
      <c r="C63" s="23" t="s">
        <v>79</v>
      </c>
      <c r="D63" s="116">
        <f t="shared" si="13"/>
        <v>216477.99</v>
      </c>
      <c r="E63" s="109"/>
      <c r="F63" s="97">
        <f t="shared" si="14"/>
        <v>216477.99</v>
      </c>
      <c r="G63" s="109"/>
      <c r="H63" s="99"/>
      <c r="I63" s="100"/>
      <c r="J63" s="99"/>
      <c r="K63" s="99"/>
      <c r="L63" s="100"/>
      <c r="M63" s="127"/>
      <c r="N63" s="127">
        <v>117830.99</v>
      </c>
      <c r="O63" s="127">
        <v>98647</v>
      </c>
      <c r="P63" s="101"/>
    </row>
    <row r="64" spans="1:16" s="18" customFormat="1" ht="11.25">
      <c r="A64" s="69" t="s">
        <v>179</v>
      </c>
      <c r="B64" s="22" t="s">
        <v>80</v>
      </c>
      <c r="C64" s="23" t="s">
        <v>81</v>
      </c>
      <c r="D64" s="116">
        <f t="shared" si="13"/>
        <v>11144943.609999999</v>
      </c>
      <c r="E64" s="100"/>
      <c r="F64" s="97">
        <f t="shared" si="14"/>
        <v>11144943.609999999</v>
      </c>
      <c r="G64" s="100"/>
      <c r="H64" s="99"/>
      <c r="I64" s="100"/>
      <c r="J64" s="99"/>
      <c r="K64" s="99"/>
      <c r="L64" s="100"/>
      <c r="M64" s="127">
        <v>1171456.52</v>
      </c>
      <c r="N64" s="127">
        <v>5826578.6900000004</v>
      </c>
      <c r="O64" s="127">
        <v>4146908.4</v>
      </c>
      <c r="P64" s="101"/>
    </row>
    <row r="65" spans="1:17" s="18" customFormat="1" ht="12" thickBot="1">
      <c r="A65" s="136" t="s">
        <v>180</v>
      </c>
      <c r="B65" s="22" t="s">
        <v>82</v>
      </c>
      <c r="C65" s="23" t="s">
        <v>83</v>
      </c>
      <c r="D65" s="112">
        <f t="shared" si="13"/>
        <v>141234.04</v>
      </c>
      <c r="E65" s="113"/>
      <c r="F65" s="119">
        <f t="shared" si="14"/>
        <v>141234.04</v>
      </c>
      <c r="G65" s="113"/>
      <c r="H65" s="114"/>
      <c r="I65" s="113"/>
      <c r="J65" s="114"/>
      <c r="K65" s="114"/>
      <c r="L65" s="113"/>
      <c r="M65" s="127"/>
      <c r="N65" s="127">
        <v>141234.04</v>
      </c>
      <c r="O65" s="127"/>
      <c r="P65" s="101"/>
    </row>
    <row r="66" spans="1:17" s="1" customFormat="1" ht="18.75" customHeight="1">
      <c r="A66" s="14"/>
      <c r="B66" s="226"/>
      <c r="C66" s="226"/>
      <c r="D66" s="227"/>
      <c r="E66" s="227"/>
      <c r="F66" s="6"/>
      <c r="G66" s="6"/>
      <c r="H66" s="6"/>
      <c r="I66" s="6"/>
      <c r="J66" s="6"/>
      <c r="K66" s="6"/>
      <c r="L66" s="141"/>
      <c r="M66" s="137"/>
      <c r="N66" s="137"/>
      <c r="O66" s="137"/>
      <c r="P66" s="138" t="s">
        <v>228</v>
      </c>
    </row>
    <row r="67" spans="1:17" s="18" customFormat="1" ht="135">
      <c r="A67" s="57" t="s">
        <v>12</v>
      </c>
      <c r="B67" s="82" t="s">
        <v>5</v>
      </c>
      <c r="C67" s="82" t="s">
        <v>6</v>
      </c>
      <c r="D67" s="80" t="s">
        <v>141</v>
      </c>
      <c r="E67" s="82" t="s">
        <v>139</v>
      </c>
      <c r="F67" s="80" t="s">
        <v>7</v>
      </c>
      <c r="G67" s="82" t="s">
        <v>140</v>
      </c>
      <c r="H67" s="81" t="s">
        <v>8</v>
      </c>
      <c r="I67" s="80" t="s">
        <v>211</v>
      </c>
      <c r="J67" s="80" t="s">
        <v>9</v>
      </c>
      <c r="K67" s="83" t="s">
        <v>213</v>
      </c>
      <c r="L67" s="83" t="s">
        <v>214</v>
      </c>
      <c r="M67" s="83" t="s">
        <v>10</v>
      </c>
      <c r="N67" s="83" t="s">
        <v>215</v>
      </c>
      <c r="O67" s="83" t="s">
        <v>216</v>
      </c>
      <c r="P67" s="81" t="s">
        <v>11</v>
      </c>
      <c r="Q67" s="55"/>
    </row>
    <row r="68" spans="1:17" s="18" customFormat="1" ht="12" thickBot="1">
      <c r="A68" s="13">
        <v>1</v>
      </c>
      <c r="B68" s="19">
        <v>2</v>
      </c>
      <c r="C68" s="19">
        <v>3</v>
      </c>
      <c r="D68" s="57">
        <v>4</v>
      </c>
      <c r="E68" s="57">
        <v>5</v>
      </c>
      <c r="F68" s="57">
        <v>6</v>
      </c>
      <c r="G68" s="57">
        <v>7</v>
      </c>
      <c r="H68" s="19">
        <v>8</v>
      </c>
      <c r="I68" s="19">
        <v>9</v>
      </c>
      <c r="J68" s="57">
        <v>10</v>
      </c>
      <c r="K68" s="57">
        <v>11</v>
      </c>
      <c r="L68" s="57">
        <v>12</v>
      </c>
      <c r="M68" s="57">
        <v>13</v>
      </c>
      <c r="N68" s="57">
        <v>14</v>
      </c>
      <c r="O68" s="57">
        <v>15</v>
      </c>
      <c r="P68" s="166">
        <v>16</v>
      </c>
      <c r="Q68" s="55"/>
    </row>
    <row r="69" spans="1:17" s="18" customFormat="1" ht="11.25">
      <c r="A69" s="69" t="s">
        <v>181</v>
      </c>
      <c r="B69" s="142" t="s">
        <v>84</v>
      </c>
      <c r="C69" s="143" t="s">
        <v>85</v>
      </c>
      <c r="D69" s="120">
        <f t="shared" ref="D69:D94" si="19">F69+P69-E69</f>
        <v>50959924.289999999</v>
      </c>
      <c r="E69" s="144"/>
      <c r="F69" s="140">
        <f t="shared" ref="F69:F94" si="20">H69+I69+J69+K69+L69+M69+N69+O69-G69</f>
        <v>50959924.289999999</v>
      </c>
      <c r="G69" s="144"/>
      <c r="H69" s="145"/>
      <c r="I69" s="144"/>
      <c r="J69" s="145"/>
      <c r="K69" s="145"/>
      <c r="L69" s="144"/>
      <c r="M69" s="146">
        <v>8547066.8000000007</v>
      </c>
      <c r="N69" s="146">
        <v>24419603.010000002</v>
      </c>
      <c r="O69" s="146">
        <v>17993254.48</v>
      </c>
      <c r="P69" s="147"/>
    </row>
    <row r="70" spans="1:17" s="18" customFormat="1" ht="11.25">
      <c r="A70" s="69" t="s">
        <v>182</v>
      </c>
      <c r="B70" s="22" t="s">
        <v>86</v>
      </c>
      <c r="C70" s="23" t="s">
        <v>87</v>
      </c>
      <c r="D70" s="116">
        <f t="shared" si="19"/>
        <v>21216637.940000001</v>
      </c>
      <c r="E70" s="109"/>
      <c r="F70" s="97">
        <f t="shared" si="20"/>
        <v>21216637.940000001</v>
      </c>
      <c r="G70" s="109"/>
      <c r="H70" s="99"/>
      <c r="I70" s="100"/>
      <c r="J70" s="99"/>
      <c r="K70" s="99"/>
      <c r="L70" s="100"/>
      <c r="M70" s="127">
        <v>10209930.810000001</v>
      </c>
      <c r="N70" s="127">
        <v>7650019.1200000001</v>
      </c>
      <c r="O70" s="127">
        <v>3356688.01</v>
      </c>
      <c r="P70" s="101"/>
    </row>
    <row r="71" spans="1:17" s="18" customFormat="1" ht="19.5" customHeight="1">
      <c r="A71" s="71" t="s">
        <v>183</v>
      </c>
      <c r="B71" s="39" t="s">
        <v>88</v>
      </c>
      <c r="C71" s="40" t="s">
        <v>68</v>
      </c>
      <c r="D71" s="116">
        <f t="shared" si="19"/>
        <v>913361.26</v>
      </c>
      <c r="E71" s="110">
        <f>E72+E73</f>
        <v>0</v>
      </c>
      <c r="F71" s="97">
        <f t="shared" si="20"/>
        <v>913361.26</v>
      </c>
      <c r="G71" s="110">
        <f t="shared" ref="G71:P71" si="21">G72+G73</f>
        <v>0</v>
      </c>
      <c r="H71" s="110">
        <f t="shared" si="21"/>
        <v>0</v>
      </c>
      <c r="I71" s="110">
        <f t="shared" si="21"/>
        <v>0</v>
      </c>
      <c r="J71" s="110">
        <f t="shared" si="21"/>
        <v>0</v>
      </c>
      <c r="K71" s="110">
        <f t="shared" si="21"/>
        <v>0</v>
      </c>
      <c r="L71" s="110">
        <f t="shared" si="21"/>
        <v>0</v>
      </c>
      <c r="M71" s="129">
        <f t="shared" si="21"/>
        <v>913361.26</v>
      </c>
      <c r="N71" s="129">
        <f t="shared" si="21"/>
        <v>0</v>
      </c>
      <c r="O71" s="129">
        <f t="shared" si="21"/>
        <v>0</v>
      </c>
      <c r="P71" s="104">
        <f t="shared" si="21"/>
        <v>0</v>
      </c>
    </row>
    <row r="72" spans="1:17" s="18" customFormat="1" ht="22.5">
      <c r="A72" s="64" t="s">
        <v>184</v>
      </c>
      <c r="B72" s="20" t="s">
        <v>89</v>
      </c>
      <c r="C72" s="21" t="s">
        <v>69</v>
      </c>
      <c r="D72" s="116">
        <f t="shared" si="19"/>
        <v>913361.26</v>
      </c>
      <c r="E72" s="100"/>
      <c r="F72" s="97">
        <f t="shared" si="20"/>
        <v>913361.26</v>
      </c>
      <c r="G72" s="100"/>
      <c r="H72" s="99"/>
      <c r="I72" s="100"/>
      <c r="J72" s="99"/>
      <c r="K72" s="99"/>
      <c r="L72" s="100"/>
      <c r="M72" s="127">
        <v>913361.26</v>
      </c>
      <c r="N72" s="127"/>
      <c r="O72" s="127"/>
      <c r="P72" s="101"/>
    </row>
    <row r="73" spans="1:17" s="18" customFormat="1" ht="19.5" customHeight="1">
      <c r="A73" s="72" t="s">
        <v>185</v>
      </c>
      <c r="B73" s="22" t="s">
        <v>90</v>
      </c>
      <c r="C73" s="23" t="s">
        <v>71</v>
      </c>
      <c r="D73" s="116">
        <f t="shared" si="19"/>
        <v>0</v>
      </c>
      <c r="E73" s="109"/>
      <c r="F73" s="97">
        <f t="shared" si="20"/>
        <v>0</v>
      </c>
      <c r="G73" s="109"/>
      <c r="H73" s="99"/>
      <c r="I73" s="100"/>
      <c r="J73" s="99"/>
      <c r="K73" s="99"/>
      <c r="L73" s="100"/>
      <c r="M73" s="127"/>
      <c r="N73" s="127"/>
      <c r="O73" s="127"/>
      <c r="P73" s="101"/>
    </row>
    <row r="74" spans="1:17" s="18" customFormat="1" ht="19.5" customHeight="1">
      <c r="A74" s="63" t="s">
        <v>186</v>
      </c>
      <c r="B74" s="37" t="s">
        <v>91</v>
      </c>
      <c r="C74" s="38" t="s">
        <v>75</v>
      </c>
      <c r="D74" s="116">
        <f t="shared" si="19"/>
        <v>349432329.25</v>
      </c>
      <c r="E74" s="108">
        <f>E75+E76</f>
        <v>0</v>
      </c>
      <c r="F74" s="97">
        <f t="shared" si="20"/>
        <v>349432329.25</v>
      </c>
      <c r="G74" s="108">
        <f t="shared" ref="G74:P74" si="22">G75+G76</f>
        <v>0</v>
      </c>
      <c r="H74" s="108">
        <f t="shared" si="22"/>
        <v>0</v>
      </c>
      <c r="I74" s="108">
        <f t="shared" si="22"/>
        <v>0</v>
      </c>
      <c r="J74" s="108">
        <f t="shared" si="22"/>
        <v>0</v>
      </c>
      <c r="K74" s="108">
        <f t="shared" si="22"/>
        <v>0</v>
      </c>
      <c r="L74" s="108">
        <f t="shared" si="22"/>
        <v>0</v>
      </c>
      <c r="M74" s="128">
        <f t="shared" si="22"/>
        <v>346204778.76999998</v>
      </c>
      <c r="N74" s="128">
        <f t="shared" si="22"/>
        <v>3119372.67</v>
      </c>
      <c r="O74" s="128">
        <f t="shared" si="22"/>
        <v>108177.81</v>
      </c>
      <c r="P74" s="98">
        <f t="shared" si="22"/>
        <v>0</v>
      </c>
    </row>
    <row r="75" spans="1:17" s="18" customFormat="1" ht="33.75">
      <c r="A75" s="64" t="s">
        <v>187</v>
      </c>
      <c r="B75" s="20" t="s">
        <v>92</v>
      </c>
      <c r="C75" s="21" t="s">
        <v>76</v>
      </c>
      <c r="D75" s="116">
        <f t="shared" si="19"/>
        <v>347177895.83999997</v>
      </c>
      <c r="E75" s="100"/>
      <c r="F75" s="97">
        <f t="shared" si="20"/>
        <v>347177895.83999997</v>
      </c>
      <c r="G75" s="100"/>
      <c r="H75" s="99"/>
      <c r="I75" s="100"/>
      <c r="J75" s="99"/>
      <c r="K75" s="99"/>
      <c r="L75" s="100"/>
      <c r="M75" s="127">
        <v>345992991.17000002</v>
      </c>
      <c r="N75" s="127">
        <v>1184904.67</v>
      </c>
      <c r="O75" s="127"/>
      <c r="P75" s="101"/>
    </row>
    <row r="76" spans="1:17" s="18" customFormat="1" ht="33.75">
      <c r="A76" s="72" t="s">
        <v>93</v>
      </c>
      <c r="B76" s="22" t="s">
        <v>94</v>
      </c>
      <c r="C76" s="30" t="s">
        <v>78</v>
      </c>
      <c r="D76" s="116">
        <f t="shared" si="19"/>
        <v>2254433.41</v>
      </c>
      <c r="E76" s="109"/>
      <c r="F76" s="97">
        <f t="shared" si="20"/>
        <v>2254433.41</v>
      </c>
      <c r="G76" s="109"/>
      <c r="H76" s="118"/>
      <c r="I76" s="109"/>
      <c r="J76" s="118"/>
      <c r="K76" s="99"/>
      <c r="L76" s="100"/>
      <c r="M76" s="127">
        <v>211787.6</v>
      </c>
      <c r="N76" s="127">
        <v>1934468</v>
      </c>
      <c r="O76" s="127">
        <v>108177.81</v>
      </c>
      <c r="P76" s="101"/>
    </row>
    <row r="77" spans="1:17" s="18" customFormat="1" ht="19.5" customHeight="1">
      <c r="A77" s="63" t="s">
        <v>188</v>
      </c>
      <c r="B77" s="37" t="s">
        <v>95</v>
      </c>
      <c r="C77" s="38" t="s">
        <v>88</v>
      </c>
      <c r="D77" s="116">
        <f t="shared" si="19"/>
        <v>0</v>
      </c>
      <c r="E77" s="108">
        <f>E78+E79+E80</f>
        <v>0</v>
      </c>
      <c r="F77" s="97">
        <f t="shared" si="20"/>
        <v>0</v>
      </c>
      <c r="G77" s="108">
        <f t="shared" ref="G77:P77" si="23">G78+G79+G80</f>
        <v>22791402</v>
      </c>
      <c r="H77" s="108">
        <f t="shared" si="23"/>
        <v>0</v>
      </c>
      <c r="I77" s="108">
        <f t="shared" si="23"/>
        <v>0</v>
      </c>
      <c r="J77" s="108">
        <f t="shared" si="23"/>
        <v>0</v>
      </c>
      <c r="K77" s="108">
        <f t="shared" si="23"/>
        <v>0</v>
      </c>
      <c r="L77" s="108">
        <f t="shared" si="23"/>
        <v>0</v>
      </c>
      <c r="M77" s="110">
        <f t="shared" si="23"/>
        <v>22160000</v>
      </c>
      <c r="N77" s="110">
        <f t="shared" si="23"/>
        <v>300000</v>
      </c>
      <c r="O77" s="110">
        <f t="shared" si="23"/>
        <v>331402</v>
      </c>
      <c r="P77" s="98">
        <f t="shared" si="23"/>
        <v>0</v>
      </c>
    </row>
    <row r="78" spans="1:17" s="18" customFormat="1" ht="33.75">
      <c r="A78" s="64" t="s">
        <v>189</v>
      </c>
      <c r="B78" s="20" t="s">
        <v>96</v>
      </c>
      <c r="C78" s="21" t="s">
        <v>89</v>
      </c>
      <c r="D78" s="116">
        <f t="shared" si="19"/>
        <v>0</v>
      </c>
      <c r="E78" s="100"/>
      <c r="F78" s="97">
        <f t="shared" si="20"/>
        <v>0</v>
      </c>
      <c r="G78" s="100">
        <v>22791402</v>
      </c>
      <c r="H78" s="99"/>
      <c r="I78" s="100"/>
      <c r="J78" s="99"/>
      <c r="K78" s="99"/>
      <c r="L78" s="99"/>
      <c r="M78" s="109">
        <v>22160000</v>
      </c>
      <c r="N78" s="109">
        <v>300000</v>
      </c>
      <c r="O78" s="109">
        <v>331402</v>
      </c>
      <c r="P78" s="101"/>
    </row>
    <row r="79" spans="1:17" s="18" customFormat="1" ht="33.75">
      <c r="A79" s="64" t="s">
        <v>190</v>
      </c>
      <c r="B79" s="20" t="s">
        <v>97</v>
      </c>
      <c r="C79" s="21" t="s">
        <v>90</v>
      </c>
      <c r="D79" s="116">
        <f t="shared" si="19"/>
        <v>0</v>
      </c>
      <c r="E79" s="100"/>
      <c r="F79" s="97">
        <f t="shared" si="20"/>
        <v>0</v>
      </c>
      <c r="G79" s="100"/>
      <c r="H79" s="99"/>
      <c r="I79" s="100"/>
      <c r="J79" s="99"/>
      <c r="K79" s="99"/>
      <c r="L79" s="100"/>
      <c r="M79" s="109"/>
      <c r="N79" s="109"/>
      <c r="O79" s="109"/>
      <c r="P79" s="101"/>
    </row>
    <row r="80" spans="1:17" s="18" customFormat="1" ht="19.5" customHeight="1">
      <c r="A80" s="64" t="s">
        <v>191</v>
      </c>
      <c r="B80" s="24" t="s">
        <v>98</v>
      </c>
      <c r="C80" s="25" t="s">
        <v>99</v>
      </c>
      <c r="D80" s="116">
        <f t="shared" si="19"/>
        <v>0</v>
      </c>
      <c r="E80" s="111"/>
      <c r="F80" s="97">
        <f t="shared" si="20"/>
        <v>0</v>
      </c>
      <c r="G80" s="111"/>
      <c r="H80" s="99"/>
      <c r="I80" s="100"/>
      <c r="J80" s="99"/>
      <c r="K80" s="99"/>
      <c r="L80" s="100"/>
      <c r="M80" s="109"/>
      <c r="N80" s="109"/>
      <c r="O80" s="109"/>
      <c r="P80" s="101"/>
    </row>
    <row r="81" spans="1:16" s="18" customFormat="1" ht="19.5" customHeight="1">
      <c r="A81" s="71" t="s">
        <v>192</v>
      </c>
      <c r="B81" s="39" t="s">
        <v>100</v>
      </c>
      <c r="C81" s="40" t="s">
        <v>91</v>
      </c>
      <c r="D81" s="116">
        <f t="shared" si="19"/>
        <v>124358642.08</v>
      </c>
      <c r="E81" s="110">
        <f>E82+E83+E84</f>
        <v>0</v>
      </c>
      <c r="F81" s="97">
        <f t="shared" si="20"/>
        <v>124358642.08</v>
      </c>
      <c r="G81" s="110">
        <f t="shared" ref="G81:P81" si="24">G82+G83+G84</f>
        <v>0</v>
      </c>
      <c r="H81" s="110">
        <f t="shared" si="24"/>
        <v>0</v>
      </c>
      <c r="I81" s="110">
        <f t="shared" si="24"/>
        <v>0</v>
      </c>
      <c r="J81" s="103">
        <f t="shared" si="24"/>
        <v>0</v>
      </c>
      <c r="K81" s="103">
        <f t="shared" si="24"/>
        <v>0</v>
      </c>
      <c r="L81" s="103">
        <f t="shared" si="24"/>
        <v>0</v>
      </c>
      <c r="M81" s="110">
        <f t="shared" si="24"/>
        <v>123112084</v>
      </c>
      <c r="N81" s="110">
        <f t="shared" si="24"/>
        <v>165516</v>
      </c>
      <c r="O81" s="110">
        <f t="shared" si="24"/>
        <v>1081042.08</v>
      </c>
      <c r="P81" s="104">
        <f t="shared" si="24"/>
        <v>0</v>
      </c>
    </row>
    <row r="82" spans="1:16" s="18" customFormat="1" ht="33.75">
      <c r="A82" s="77" t="s">
        <v>193</v>
      </c>
      <c r="B82" s="24" t="s">
        <v>101</v>
      </c>
      <c r="C82" s="25" t="s">
        <v>92</v>
      </c>
      <c r="D82" s="116">
        <f t="shared" si="19"/>
        <v>0</v>
      </c>
      <c r="E82" s="100"/>
      <c r="F82" s="97">
        <f t="shared" si="20"/>
        <v>0</v>
      </c>
      <c r="G82" s="100"/>
      <c r="H82" s="99"/>
      <c r="I82" s="100"/>
      <c r="J82" s="99"/>
      <c r="K82" s="99"/>
      <c r="L82" s="99"/>
      <c r="M82" s="109"/>
      <c r="N82" s="109"/>
      <c r="O82" s="109"/>
      <c r="P82" s="101"/>
    </row>
    <row r="83" spans="1:16" s="18" customFormat="1" ht="11.25">
      <c r="A83" s="69" t="s">
        <v>102</v>
      </c>
      <c r="B83" s="22" t="s">
        <v>103</v>
      </c>
      <c r="C83" s="23" t="s">
        <v>94</v>
      </c>
      <c r="D83" s="116">
        <f t="shared" si="19"/>
        <v>120702403.23999999</v>
      </c>
      <c r="E83" s="109"/>
      <c r="F83" s="97">
        <f t="shared" si="20"/>
        <v>120702403.23999999</v>
      </c>
      <c r="G83" s="109"/>
      <c r="H83" s="99"/>
      <c r="I83" s="100"/>
      <c r="J83" s="99"/>
      <c r="K83" s="99"/>
      <c r="L83" s="100"/>
      <c r="M83" s="109">
        <v>120702403.23999999</v>
      </c>
      <c r="N83" s="109"/>
      <c r="O83" s="109"/>
      <c r="P83" s="101"/>
    </row>
    <row r="84" spans="1:16" s="18" customFormat="1" ht="33.75">
      <c r="A84" s="65" t="s">
        <v>104</v>
      </c>
      <c r="B84" s="26" t="s">
        <v>105</v>
      </c>
      <c r="C84" s="27" t="s">
        <v>106</v>
      </c>
      <c r="D84" s="116">
        <f t="shared" si="19"/>
        <v>3656238.84</v>
      </c>
      <c r="E84" s="109"/>
      <c r="F84" s="97">
        <f t="shared" si="20"/>
        <v>3656238.84</v>
      </c>
      <c r="G84" s="109"/>
      <c r="H84" s="99"/>
      <c r="I84" s="100"/>
      <c r="J84" s="99"/>
      <c r="K84" s="99"/>
      <c r="L84" s="100"/>
      <c r="M84" s="109">
        <v>2409680.7599999998</v>
      </c>
      <c r="N84" s="109">
        <v>165516</v>
      </c>
      <c r="O84" s="109">
        <v>1081042.08</v>
      </c>
      <c r="P84" s="101"/>
    </row>
    <row r="85" spans="1:16" s="18" customFormat="1" ht="19.5" customHeight="1">
      <c r="A85" s="71" t="s">
        <v>195</v>
      </c>
      <c r="B85" s="39" t="s">
        <v>107</v>
      </c>
      <c r="C85" s="40" t="s">
        <v>95</v>
      </c>
      <c r="D85" s="116">
        <f t="shared" si="19"/>
        <v>0</v>
      </c>
      <c r="E85" s="110">
        <f>E86</f>
        <v>0</v>
      </c>
      <c r="F85" s="97">
        <f t="shared" si="20"/>
        <v>0</v>
      </c>
      <c r="G85" s="110">
        <f t="shared" ref="G85:P85" si="25">G86</f>
        <v>0</v>
      </c>
      <c r="H85" s="110">
        <f t="shared" si="25"/>
        <v>0</v>
      </c>
      <c r="I85" s="110">
        <f t="shared" si="25"/>
        <v>0</v>
      </c>
      <c r="J85" s="110">
        <f t="shared" si="25"/>
        <v>0</v>
      </c>
      <c r="K85" s="110">
        <f t="shared" si="25"/>
        <v>0</v>
      </c>
      <c r="L85" s="110">
        <f t="shared" si="25"/>
        <v>0</v>
      </c>
      <c r="M85" s="110">
        <f t="shared" si="25"/>
        <v>0</v>
      </c>
      <c r="N85" s="110">
        <f t="shared" si="25"/>
        <v>0</v>
      </c>
      <c r="O85" s="110">
        <f t="shared" si="25"/>
        <v>0</v>
      </c>
      <c r="P85" s="104">
        <f t="shared" si="25"/>
        <v>0</v>
      </c>
    </row>
    <row r="86" spans="1:16" s="18" customFormat="1" ht="33.75">
      <c r="A86" s="77" t="s">
        <v>196</v>
      </c>
      <c r="B86" s="24" t="s">
        <v>194</v>
      </c>
      <c r="C86" s="25" t="s">
        <v>98</v>
      </c>
      <c r="D86" s="116">
        <f t="shared" si="19"/>
        <v>0</v>
      </c>
      <c r="E86" s="100"/>
      <c r="F86" s="97">
        <f t="shared" si="20"/>
        <v>0</v>
      </c>
      <c r="G86" s="100"/>
      <c r="H86" s="99"/>
      <c r="I86" s="100"/>
      <c r="J86" s="99"/>
      <c r="K86" s="99"/>
      <c r="L86" s="100"/>
      <c r="M86" s="109"/>
      <c r="N86" s="109"/>
      <c r="O86" s="109"/>
      <c r="P86" s="101"/>
    </row>
    <row r="87" spans="1:16" s="18" customFormat="1" ht="11.25">
      <c r="A87" s="62" t="s">
        <v>197</v>
      </c>
      <c r="B87" s="22" t="s">
        <v>111</v>
      </c>
      <c r="C87" s="23" t="s">
        <v>107</v>
      </c>
      <c r="D87" s="116">
        <f t="shared" si="19"/>
        <v>1890656.55</v>
      </c>
      <c r="E87" s="109"/>
      <c r="F87" s="97">
        <f t="shared" si="20"/>
        <v>1890656.55</v>
      </c>
      <c r="G87" s="109"/>
      <c r="H87" s="99"/>
      <c r="I87" s="100"/>
      <c r="J87" s="99"/>
      <c r="K87" s="99"/>
      <c r="L87" s="100"/>
      <c r="M87" s="127">
        <v>855663.46</v>
      </c>
      <c r="N87" s="127">
        <v>367189.4</v>
      </c>
      <c r="O87" s="127">
        <v>667803.68999999994</v>
      </c>
      <c r="P87" s="101"/>
    </row>
    <row r="88" spans="1:16" s="18" customFormat="1" ht="22.5">
      <c r="A88" s="77" t="s">
        <v>230</v>
      </c>
      <c r="B88" s="22" t="s">
        <v>231</v>
      </c>
      <c r="C88" s="23" t="s">
        <v>107</v>
      </c>
      <c r="D88" s="116">
        <f t="shared" si="19"/>
        <v>301298.94</v>
      </c>
      <c r="E88" s="109"/>
      <c r="F88" s="97">
        <f t="shared" si="20"/>
        <v>301298.94</v>
      </c>
      <c r="G88" s="109"/>
      <c r="H88" s="99"/>
      <c r="I88" s="100"/>
      <c r="J88" s="99"/>
      <c r="K88" s="99"/>
      <c r="L88" s="100"/>
      <c r="M88" s="127">
        <v>39430.83</v>
      </c>
      <c r="N88" s="127"/>
      <c r="O88" s="127">
        <v>261868.11</v>
      </c>
      <c r="P88" s="101"/>
    </row>
    <row r="89" spans="1:16" s="18" customFormat="1" ht="19.5" customHeight="1">
      <c r="A89" s="59" t="s">
        <v>108</v>
      </c>
      <c r="B89" s="39" t="s">
        <v>109</v>
      </c>
      <c r="C89" s="40"/>
      <c r="D89" s="116">
        <f t="shared" si="19"/>
        <v>206101546.94999999</v>
      </c>
      <c r="E89" s="110">
        <f>E90</f>
        <v>0</v>
      </c>
      <c r="F89" s="97">
        <f t="shared" si="20"/>
        <v>206101546.94999999</v>
      </c>
      <c r="G89" s="110">
        <f t="shared" ref="G89:P89" si="26">G90</f>
        <v>0</v>
      </c>
      <c r="H89" s="110">
        <f t="shared" si="26"/>
        <v>0</v>
      </c>
      <c r="I89" s="110">
        <f t="shared" si="26"/>
        <v>0</v>
      </c>
      <c r="J89" s="110">
        <f t="shared" si="26"/>
        <v>0</v>
      </c>
      <c r="K89" s="110">
        <f t="shared" si="26"/>
        <v>0</v>
      </c>
      <c r="L89" s="110">
        <f t="shared" si="26"/>
        <v>0</v>
      </c>
      <c r="M89" s="129">
        <f t="shared" si="26"/>
        <v>7775903.9800000004</v>
      </c>
      <c r="N89" s="129">
        <f t="shared" si="26"/>
        <v>194890406.05000001</v>
      </c>
      <c r="O89" s="129">
        <f t="shared" si="26"/>
        <v>3435236.92</v>
      </c>
      <c r="P89" s="104">
        <f t="shared" si="26"/>
        <v>0</v>
      </c>
    </row>
    <row r="90" spans="1:16" s="18" customFormat="1" ht="22.5">
      <c r="A90" s="70" t="s">
        <v>198</v>
      </c>
      <c r="B90" s="37" t="s">
        <v>110</v>
      </c>
      <c r="C90" s="38" t="s">
        <v>111</v>
      </c>
      <c r="D90" s="116">
        <f t="shared" si="19"/>
        <v>206101546.94999999</v>
      </c>
      <c r="E90" s="108">
        <f>E91+E92+E93+E94</f>
        <v>0</v>
      </c>
      <c r="F90" s="97">
        <f t="shared" si="20"/>
        <v>206101546.94999999</v>
      </c>
      <c r="G90" s="108">
        <f t="shared" ref="G90:P90" si="27">G91+G92+G93+G94</f>
        <v>0</v>
      </c>
      <c r="H90" s="108">
        <f t="shared" si="27"/>
        <v>0</v>
      </c>
      <c r="I90" s="108">
        <f t="shared" si="27"/>
        <v>0</v>
      </c>
      <c r="J90" s="108">
        <f t="shared" si="27"/>
        <v>0</v>
      </c>
      <c r="K90" s="108">
        <f t="shared" si="27"/>
        <v>0</v>
      </c>
      <c r="L90" s="108">
        <f t="shared" si="27"/>
        <v>0</v>
      </c>
      <c r="M90" s="128">
        <f t="shared" si="27"/>
        <v>7775903.9800000004</v>
      </c>
      <c r="N90" s="128">
        <f t="shared" si="27"/>
        <v>194890406.05000001</v>
      </c>
      <c r="O90" s="128">
        <f t="shared" si="27"/>
        <v>3435236.92</v>
      </c>
      <c r="P90" s="98">
        <f t="shared" si="27"/>
        <v>0</v>
      </c>
    </row>
    <row r="91" spans="1:16" s="18" customFormat="1" ht="22.5">
      <c r="A91" s="79" t="s">
        <v>160</v>
      </c>
      <c r="B91" s="20" t="s">
        <v>112</v>
      </c>
      <c r="C91" s="21" t="s">
        <v>109</v>
      </c>
      <c r="D91" s="116">
        <f t="shared" si="19"/>
        <v>201120850.41</v>
      </c>
      <c r="E91" s="100"/>
      <c r="F91" s="97">
        <f t="shared" si="20"/>
        <v>201120850.41</v>
      </c>
      <c r="G91" s="100"/>
      <c r="H91" s="99"/>
      <c r="I91" s="100"/>
      <c r="J91" s="99"/>
      <c r="K91" s="99"/>
      <c r="L91" s="100"/>
      <c r="M91" s="127">
        <v>5539021.7800000003</v>
      </c>
      <c r="N91" s="127">
        <v>194483730.97</v>
      </c>
      <c r="O91" s="127">
        <v>1098097.6599999999</v>
      </c>
      <c r="P91" s="101"/>
    </row>
    <row r="92" spans="1:16" s="18" customFormat="1" ht="19.5" customHeight="1">
      <c r="A92" s="72" t="s">
        <v>161</v>
      </c>
      <c r="B92" s="20" t="s">
        <v>113</v>
      </c>
      <c r="C92" s="21" t="s">
        <v>110</v>
      </c>
      <c r="D92" s="116">
        <f t="shared" si="19"/>
        <v>0</v>
      </c>
      <c r="E92" s="109"/>
      <c r="F92" s="97">
        <f t="shared" si="20"/>
        <v>0</v>
      </c>
      <c r="G92" s="109"/>
      <c r="H92" s="99"/>
      <c r="I92" s="100"/>
      <c r="J92" s="99"/>
      <c r="K92" s="99"/>
      <c r="L92" s="100"/>
      <c r="M92" s="127"/>
      <c r="N92" s="127"/>
      <c r="O92" s="127"/>
      <c r="P92" s="101"/>
    </row>
    <row r="93" spans="1:16" s="18" customFormat="1" ht="19.5" customHeight="1">
      <c r="A93" s="72" t="s">
        <v>162</v>
      </c>
      <c r="B93" s="22" t="s">
        <v>114</v>
      </c>
      <c r="C93" s="23" t="s">
        <v>115</v>
      </c>
      <c r="D93" s="116">
        <f t="shared" si="19"/>
        <v>0</v>
      </c>
      <c r="E93" s="109"/>
      <c r="F93" s="97">
        <f t="shared" si="20"/>
        <v>0</v>
      </c>
      <c r="G93" s="109"/>
      <c r="H93" s="99"/>
      <c r="I93" s="100"/>
      <c r="J93" s="99"/>
      <c r="K93" s="99"/>
      <c r="L93" s="100"/>
      <c r="M93" s="127"/>
      <c r="N93" s="127"/>
      <c r="O93" s="127"/>
      <c r="P93" s="101"/>
    </row>
    <row r="94" spans="1:16" s="18" customFormat="1" ht="12" thickBot="1">
      <c r="A94" s="72" t="s">
        <v>163</v>
      </c>
      <c r="B94" s="73" t="s">
        <v>116</v>
      </c>
      <c r="C94" s="74" t="s">
        <v>117</v>
      </c>
      <c r="D94" s="112">
        <f t="shared" si="19"/>
        <v>4980696.54</v>
      </c>
      <c r="E94" s="113"/>
      <c r="F94" s="119">
        <f t="shared" si="20"/>
        <v>4980696.54</v>
      </c>
      <c r="G94" s="113"/>
      <c r="H94" s="114"/>
      <c r="I94" s="113"/>
      <c r="J94" s="114"/>
      <c r="K94" s="114"/>
      <c r="L94" s="113"/>
      <c r="M94" s="130">
        <v>2236882.2000000002</v>
      </c>
      <c r="N94" s="130">
        <v>406675.08</v>
      </c>
      <c r="O94" s="130">
        <v>2337139.2599999998</v>
      </c>
      <c r="P94" s="115"/>
    </row>
    <row r="95" spans="1:16" s="1" customFormat="1" ht="12.75" customHeight="1">
      <c r="A95" s="15"/>
      <c r="B95" s="28"/>
      <c r="C95" s="28"/>
      <c r="D95" s="6"/>
      <c r="E95" s="6"/>
      <c r="F95" s="6"/>
      <c r="G95" s="6"/>
      <c r="H95" s="6"/>
      <c r="I95" s="6"/>
      <c r="J95" s="6"/>
      <c r="K95" s="6"/>
      <c r="L95" s="148"/>
      <c r="M95" s="148"/>
      <c r="N95" s="148"/>
      <c r="O95" s="148"/>
      <c r="P95" s="138" t="s">
        <v>229</v>
      </c>
    </row>
    <row r="96" spans="1:16" s="18" customFormat="1" ht="135">
      <c r="A96" s="13" t="s">
        <v>12</v>
      </c>
      <c r="B96" s="82" t="s">
        <v>5</v>
      </c>
      <c r="C96" s="82" t="s">
        <v>6</v>
      </c>
      <c r="D96" s="80" t="s">
        <v>141</v>
      </c>
      <c r="E96" s="82" t="s">
        <v>139</v>
      </c>
      <c r="F96" s="80" t="s">
        <v>7</v>
      </c>
      <c r="G96" s="82" t="s">
        <v>140</v>
      </c>
      <c r="H96" s="81" t="s">
        <v>8</v>
      </c>
      <c r="I96" s="80" t="s">
        <v>211</v>
      </c>
      <c r="J96" s="80" t="s">
        <v>9</v>
      </c>
      <c r="K96" s="83" t="s">
        <v>213</v>
      </c>
      <c r="L96" s="83" t="s">
        <v>214</v>
      </c>
      <c r="M96" s="83" t="s">
        <v>10</v>
      </c>
      <c r="N96" s="83" t="s">
        <v>215</v>
      </c>
      <c r="O96" s="83" t="s">
        <v>216</v>
      </c>
      <c r="P96" s="81" t="s">
        <v>11</v>
      </c>
    </row>
    <row r="97" spans="1:16" s="18" customFormat="1" ht="12" thickBot="1">
      <c r="A97" s="13">
        <v>1</v>
      </c>
      <c r="B97" s="19">
        <v>2</v>
      </c>
      <c r="C97" s="19">
        <v>3</v>
      </c>
      <c r="D97" s="57">
        <v>4</v>
      </c>
      <c r="E97" s="57">
        <v>5</v>
      </c>
      <c r="F97" s="57">
        <v>6</v>
      </c>
      <c r="G97" s="57">
        <v>7</v>
      </c>
      <c r="H97" s="19">
        <v>8</v>
      </c>
      <c r="I97" s="19">
        <v>9</v>
      </c>
      <c r="J97" s="57">
        <v>10</v>
      </c>
      <c r="K97" s="57">
        <v>11</v>
      </c>
      <c r="L97" s="57">
        <v>12</v>
      </c>
      <c r="M97" s="57">
        <v>13</v>
      </c>
      <c r="N97" s="57">
        <v>14</v>
      </c>
      <c r="O97" s="57">
        <v>15</v>
      </c>
      <c r="P97" s="166">
        <v>16</v>
      </c>
    </row>
    <row r="98" spans="1:16" s="18" customFormat="1" ht="19.5" customHeight="1">
      <c r="A98" s="60" t="s">
        <v>118</v>
      </c>
      <c r="B98" s="43" t="s">
        <v>115</v>
      </c>
      <c r="C98" s="44"/>
      <c r="D98" s="120">
        <f t="shared" ref="D98:D108" si="28">F98+P98-E98</f>
        <v>16450000</v>
      </c>
      <c r="E98" s="120">
        <f>E99+E104</f>
        <v>0</v>
      </c>
      <c r="F98" s="120">
        <f t="shared" ref="F98:F108" si="29">H98+I98+J98+K98+L98+M98+N98+O98-G98</f>
        <v>16450000</v>
      </c>
      <c r="G98" s="120">
        <f t="shared" ref="G98:P98" si="30">G99+G104</f>
        <v>0</v>
      </c>
      <c r="H98" s="120">
        <f t="shared" si="30"/>
        <v>0</v>
      </c>
      <c r="I98" s="120">
        <f t="shared" si="30"/>
        <v>0</v>
      </c>
      <c r="J98" s="120">
        <f t="shared" si="30"/>
        <v>0</v>
      </c>
      <c r="K98" s="120">
        <f t="shared" si="30"/>
        <v>0</v>
      </c>
      <c r="L98" s="120">
        <f t="shared" si="30"/>
        <v>0</v>
      </c>
      <c r="M98" s="132">
        <f t="shared" si="30"/>
        <v>16450000</v>
      </c>
      <c r="N98" s="132">
        <f t="shared" si="30"/>
        <v>0</v>
      </c>
      <c r="O98" s="132">
        <f t="shared" si="30"/>
        <v>0</v>
      </c>
      <c r="P98" s="121">
        <f t="shared" si="30"/>
        <v>0</v>
      </c>
    </row>
    <row r="99" spans="1:16" s="18" customFormat="1" ht="22.5">
      <c r="A99" s="70" t="s">
        <v>164</v>
      </c>
      <c r="B99" s="37" t="s">
        <v>117</v>
      </c>
      <c r="C99" s="38" t="s">
        <v>119</v>
      </c>
      <c r="D99" s="108">
        <f t="shared" si="28"/>
        <v>0</v>
      </c>
      <c r="E99" s="108">
        <f>E100+E101+E102+E103</f>
        <v>0</v>
      </c>
      <c r="F99" s="97">
        <f t="shared" si="29"/>
        <v>0</v>
      </c>
      <c r="G99" s="108">
        <f t="shared" ref="G99:P99" si="31">G100+G101+G102+G103</f>
        <v>0</v>
      </c>
      <c r="H99" s="108">
        <f t="shared" si="31"/>
        <v>0</v>
      </c>
      <c r="I99" s="108">
        <f t="shared" si="31"/>
        <v>0</v>
      </c>
      <c r="J99" s="108">
        <f t="shared" si="31"/>
        <v>0</v>
      </c>
      <c r="K99" s="108">
        <f t="shared" si="31"/>
        <v>0</v>
      </c>
      <c r="L99" s="108">
        <f t="shared" si="31"/>
        <v>0</v>
      </c>
      <c r="M99" s="110">
        <f t="shared" si="31"/>
        <v>0</v>
      </c>
      <c r="N99" s="110">
        <f t="shared" si="31"/>
        <v>0</v>
      </c>
      <c r="O99" s="110">
        <f t="shared" si="31"/>
        <v>0</v>
      </c>
      <c r="P99" s="134">
        <f t="shared" si="31"/>
        <v>0</v>
      </c>
    </row>
    <row r="100" spans="1:16" s="18" customFormat="1" ht="33.75">
      <c r="A100" s="79" t="s">
        <v>199</v>
      </c>
      <c r="B100" s="20" t="s">
        <v>120</v>
      </c>
      <c r="C100" s="21" t="s">
        <v>121</v>
      </c>
      <c r="D100" s="108">
        <f t="shared" si="28"/>
        <v>0</v>
      </c>
      <c r="E100" s="100"/>
      <c r="F100" s="97">
        <f t="shared" si="29"/>
        <v>0</v>
      </c>
      <c r="G100" s="100"/>
      <c r="H100" s="99"/>
      <c r="I100" s="100"/>
      <c r="J100" s="99"/>
      <c r="K100" s="99"/>
      <c r="L100" s="100"/>
      <c r="M100" s="109"/>
      <c r="N100" s="109"/>
      <c r="O100" s="109"/>
      <c r="P100" s="122"/>
    </row>
    <row r="101" spans="1:16" s="18" customFormat="1" ht="22.5">
      <c r="A101" s="72" t="s">
        <v>200</v>
      </c>
      <c r="B101" s="22" t="s">
        <v>122</v>
      </c>
      <c r="C101" s="23" t="s">
        <v>123</v>
      </c>
      <c r="D101" s="108">
        <f t="shared" si="28"/>
        <v>0</v>
      </c>
      <c r="E101" s="109"/>
      <c r="F101" s="97">
        <f t="shared" si="29"/>
        <v>0</v>
      </c>
      <c r="G101" s="109"/>
      <c r="H101" s="99"/>
      <c r="I101" s="100"/>
      <c r="J101" s="99"/>
      <c r="K101" s="99"/>
      <c r="L101" s="100"/>
      <c r="M101" s="109"/>
      <c r="N101" s="109"/>
      <c r="O101" s="109"/>
      <c r="P101" s="122"/>
    </row>
    <row r="102" spans="1:16" s="18" customFormat="1" ht="19.5" customHeight="1">
      <c r="A102" s="72" t="s">
        <v>201</v>
      </c>
      <c r="B102" s="22" t="s">
        <v>124</v>
      </c>
      <c r="C102" s="23" t="s">
        <v>125</v>
      </c>
      <c r="D102" s="108">
        <f t="shared" si="28"/>
        <v>0</v>
      </c>
      <c r="E102" s="109"/>
      <c r="F102" s="97">
        <f t="shared" si="29"/>
        <v>0</v>
      </c>
      <c r="G102" s="109"/>
      <c r="H102" s="99"/>
      <c r="I102" s="100"/>
      <c r="J102" s="99"/>
      <c r="K102" s="99"/>
      <c r="L102" s="100"/>
      <c r="M102" s="109"/>
      <c r="N102" s="109"/>
      <c r="O102" s="109"/>
      <c r="P102" s="122"/>
    </row>
    <row r="103" spans="1:16" s="18" customFormat="1" ht="19.5" customHeight="1">
      <c r="A103" s="72" t="s">
        <v>168</v>
      </c>
      <c r="B103" s="22" t="s">
        <v>126</v>
      </c>
      <c r="C103" s="23" t="s">
        <v>127</v>
      </c>
      <c r="D103" s="108">
        <f t="shared" si="28"/>
        <v>0</v>
      </c>
      <c r="E103" s="109"/>
      <c r="F103" s="97">
        <f t="shared" si="29"/>
        <v>0</v>
      </c>
      <c r="G103" s="109"/>
      <c r="H103" s="99"/>
      <c r="I103" s="100"/>
      <c r="J103" s="99"/>
      <c r="K103" s="99"/>
      <c r="L103" s="100"/>
      <c r="M103" s="109"/>
      <c r="N103" s="109"/>
      <c r="O103" s="109"/>
      <c r="P103" s="122"/>
    </row>
    <row r="104" spans="1:16" s="18" customFormat="1" ht="19.5" customHeight="1">
      <c r="A104" s="78" t="s">
        <v>202</v>
      </c>
      <c r="B104" s="39" t="s">
        <v>128</v>
      </c>
      <c r="C104" s="40" t="s">
        <v>129</v>
      </c>
      <c r="D104" s="108">
        <f t="shared" si="28"/>
        <v>16450000</v>
      </c>
      <c r="E104" s="110">
        <f>E105+E106</f>
        <v>0</v>
      </c>
      <c r="F104" s="97">
        <f t="shared" si="29"/>
        <v>16450000</v>
      </c>
      <c r="G104" s="110">
        <f t="shared" ref="G104:P104" si="32">G105+G106</f>
        <v>0</v>
      </c>
      <c r="H104" s="110">
        <f t="shared" si="32"/>
        <v>0</v>
      </c>
      <c r="I104" s="110">
        <f t="shared" si="32"/>
        <v>0</v>
      </c>
      <c r="J104" s="110">
        <f t="shared" si="32"/>
        <v>0</v>
      </c>
      <c r="K104" s="110">
        <f t="shared" si="32"/>
        <v>0</v>
      </c>
      <c r="L104" s="110">
        <f t="shared" si="32"/>
        <v>0</v>
      </c>
      <c r="M104" s="110">
        <f t="shared" si="32"/>
        <v>16450000</v>
      </c>
      <c r="N104" s="110">
        <f t="shared" si="32"/>
        <v>0</v>
      </c>
      <c r="O104" s="110">
        <f t="shared" si="32"/>
        <v>0</v>
      </c>
      <c r="P104" s="135">
        <f t="shared" si="32"/>
        <v>0</v>
      </c>
    </row>
    <row r="105" spans="1:16" s="18" customFormat="1" ht="22.5">
      <c r="A105" s="79" t="s">
        <v>203</v>
      </c>
      <c r="B105" s="20" t="s">
        <v>130</v>
      </c>
      <c r="C105" s="21" t="s">
        <v>131</v>
      </c>
      <c r="D105" s="108">
        <f t="shared" si="28"/>
        <v>16450000</v>
      </c>
      <c r="E105" s="100"/>
      <c r="F105" s="97">
        <f t="shared" si="29"/>
        <v>16450000</v>
      </c>
      <c r="G105" s="100"/>
      <c r="H105" s="99"/>
      <c r="I105" s="100"/>
      <c r="J105" s="99"/>
      <c r="K105" s="99"/>
      <c r="L105" s="100"/>
      <c r="M105" s="109">
        <v>16450000</v>
      </c>
      <c r="N105" s="109"/>
      <c r="O105" s="109"/>
      <c r="P105" s="122"/>
    </row>
    <row r="106" spans="1:16" s="18" customFormat="1" ht="19.5" customHeight="1">
      <c r="A106" s="72" t="s">
        <v>204</v>
      </c>
      <c r="B106" s="26" t="s">
        <v>132</v>
      </c>
      <c r="C106" s="27" t="s">
        <v>133</v>
      </c>
      <c r="D106" s="116">
        <f t="shared" si="28"/>
        <v>0</v>
      </c>
      <c r="E106" s="151"/>
      <c r="F106" s="116">
        <f t="shared" si="29"/>
        <v>0</v>
      </c>
      <c r="G106" s="151"/>
      <c r="H106" s="152"/>
      <c r="I106" s="151"/>
      <c r="J106" s="152"/>
      <c r="K106" s="152"/>
      <c r="L106" s="151"/>
      <c r="M106" s="151"/>
      <c r="N106" s="151"/>
      <c r="O106" s="151"/>
      <c r="P106" s="153"/>
    </row>
    <row r="107" spans="1:16" s="18" customFormat="1" ht="19.5" customHeight="1">
      <c r="A107" s="149" t="s">
        <v>234</v>
      </c>
      <c r="B107" s="154" t="s">
        <v>232</v>
      </c>
      <c r="C107" s="155"/>
      <c r="D107" s="110">
        <f t="shared" si="28"/>
        <v>0</v>
      </c>
      <c r="E107" s="109"/>
      <c r="F107" s="103">
        <f t="shared" si="29"/>
        <v>0</v>
      </c>
      <c r="G107" s="109"/>
      <c r="H107" s="118"/>
      <c r="I107" s="109"/>
      <c r="J107" s="118"/>
      <c r="K107" s="118"/>
      <c r="L107" s="109"/>
      <c r="M107" s="109"/>
      <c r="N107" s="109"/>
      <c r="O107" s="109"/>
      <c r="P107" s="156"/>
    </row>
    <row r="108" spans="1:16" s="18" customFormat="1" ht="23.25" thickBot="1">
      <c r="A108" s="150" t="s">
        <v>235</v>
      </c>
      <c r="B108" s="157" t="s">
        <v>233</v>
      </c>
      <c r="C108" s="158"/>
      <c r="D108" s="112">
        <f t="shared" si="28"/>
        <v>0</v>
      </c>
      <c r="E108" s="113"/>
      <c r="F108" s="119">
        <f t="shared" si="29"/>
        <v>0</v>
      </c>
      <c r="G108" s="113"/>
      <c r="H108" s="114"/>
      <c r="I108" s="113"/>
      <c r="J108" s="114"/>
      <c r="K108" s="114"/>
      <c r="L108" s="113"/>
      <c r="M108" s="113"/>
      <c r="N108" s="113"/>
      <c r="O108" s="113"/>
      <c r="P108" s="159"/>
    </row>
    <row r="109" spans="1:16" ht="18.75" customHeight="1">
      <c r="A109" s="16"/>
      <c r="B109" s="230" t="s">
        <v>134</v>
      </c>
      <c r="C109" s="230"/>
      <c r="D109" s="230"/>
      <c r="E109" s="230"/>
      <c r="P109" s="7"/>
    </row>
    <row r="110" spans="1:16" ht="7.5" customHeight="1">
      <c r="A110" s="85"/>
      <c r="B110" s="29"/>
      <c r="C110" s="31"/>
    </row>
    <row r="111" spans="1:16" s="86" customFormat="1" ht="135">
      <c r="A111" s="57" t="s">
        <v>12</v>
      </c>
      <c r="B111" s="82" t="s">
        <v>5</v>
      </c>
      <c r="C111" s="82" t="s">
        <v>6</v>
      </c>
      <c r="D111" s="80" t="s">
        <v>141</v>
      </c>
      <c r="E111" s="82" t="s">
        <v>139</v>
      </c>
      <c r="F111" s="80" t="s">
        <v>7</v>
      </c>
      <c r="G111" s="82" t="s">
        <v>140</v>
      </c>
      <c r="H111" s="81" t="s">
        <v>8</v>
      </c>
      <c r="I111" s="80" t="s">
        <v>211</v>
      </c>
      <c r="J111" s="80" t="s">
        <v>9</v>
      </c>
      <c r="K111" s="83" t="s">
        <v>213</v>
      </c>
      <c r="L111" s="83" t="s">
        <v>214</v>
      </c>
      <c r="M111" s="83" t="s">
        <v>10</v>
      </c>
      <c r="N111" s="83" t="s">
        <v>215</v>
      </c>
      <c r="O111" s="83" t="s">
        <v>216</v>
      </c>
      <c r="P111" s="81" t="s">
        <v>11</v>
      </c>
    </row>
    <row r="112" spans="1:16" s="18" customFormat="1" ht="12" thickBot="1">
      <c r="A112" s="13">
        <v>1</v>
      </c>
      <c r="B112" s="19">
        <v>2</v>
      </c>
      <c r="C112" s="19">
        <v>3</v>
      </c>
      <c r="D112" s="57">
        <v>4</v>
      </c>
      <c r="E112" s="57">
        <v>5</v>
      </c>
      <c r="F112" s="57">
        <v>6</v>
      </c>
      <c r="G112" s="57">
        <v>7</v>
      </c>
      <c r="H112" s="19">
        <v>8</v>
      </c>
      <c r="I112" s="19">
        <v>9</v>
      </c>
      <c r="J112" s="57">
        <v>10</v>
      </c>
      <c r="K112" s="57">
        <v>11</v>
      </c>
      <c r="L112" s="57">
        <v>12</v>
      </c>
      <c r="M112" s="57">
        <v>13</v>
      </c>
      <c r="N112" s="57">
        <v>14</v>
      </c>
      <c r="O112" s="57">
        <v>15</v>
      </c>
      <c r="P112" s="166">
        <v>16</v>
      </c>
    </row>
    <row r="113" spans="1:16" s="18" customFormat="1" ht="22.5" customHeight="1">
      <c r="A113" s="75" t="s">
        <v>236</v>
      </c>
      <c r="B113" s="41" t="s">
        <v>38</v>
      </c>
      <c r="C113" s="42"/>
      <c r="D113" s="95">
        <f t="shared" ref="D113:D120" si="33">F113+P113-E113</f>
        <v>-16533567.92</v>
      </c>
      <c r="E113" s="95">
        <f>E135-E114-E130</f>
        <v>0</v>
      </c>
      <c r="F113" s="95">
        <f t="shared" ref="F113:F120" si="34">H113+I113+J113+K113+L113+M113+N113+O113-G113</f>
        <v>-16533567.92</v>
      </c>
      <c r="G113" s="95">
        <f t="shared" ref="G113:P113" si="35">G135-G114-G130</f>
        <v>0</v>
      </c>
      <c r="H113" s="95">
        <f t="shared" si="35"/>
        <v>0</v>
      </c>
      <c r="I113" s="95">
        <f t="shared" si="35"/>
        <v>0</v>
      </c>
      <c r="J113" s="95">
        <f t="shared" si="35"/>
        <v>0</v>
      </c>
      <c r="K113" s="95">
        <f t="shared" si="35"/>
        <v>0</v>
      </c>
      <c r="L113" s="95">
        <f t="shared" si="35"/>
        <v>0</v>
      </c>
      <c r="M113" s="126">
        <f t="shared" si="35"/>
        <v>-15319067.539999999</v>
      </c>
      <c r="N113" s="126">
        <f t="shared" si="35"/>
        <v>1129245.29</v>
      </c>
      <c r="O113" s="126">
        <f t="shared" si="35"/>
        <v>-2343745.67</v>
      </c>
      <c r="P113" s="96">
        <f t="shared" si="35"/>
        <v>0</v>
      </c>
    </row>
    <row r="114" spans="1:16" s="18" customFormat="1" ht="21.75">
      <c r="A114" s="161" t="s">
        <v>237</v>
      </c>
      <c r="B114" s="39" t="s">
        <v>40</v>
      </c>
      <c r="C114" s="162"/>
      <c r="D114" s="110">
        <f t="shared" si="33"/>
        <v>1160879.8899999999</v>
      </c>
      <c r="E114" s="110">
        <f>E115+E118+E124+E127</f>
        <v>0</v>
      </c>
      <c r="F114" s="110">
        <f t="shared" si="34"/>
        <v>1160879.8899999999</v>
      </c>
      <c r="G114" s="110">
        <f t="shared" ref="G114:P114" si="36">G115+G118+G124+G127</f>
        <v>0</v>
      </c>
      <c r="H114" s="110">
        <f t="shared" si="36"/>
        <v>0</v>
      </c>
      <c r="I114" s="110">
        <f t="shared" si="36"/>
        <v>0</v>
      </c>
      <c r="J114" s="110">
        <f t="shared" si="36"/>
        <v>0</v>
      </c>
      <c r="K114" s="110">
        <f t="shared" si="36"/>
        <v>0</v>
      </c>
      <c r="L114" s="110">
        <f t="shared" si="36"/>
        <v>0</v>
      </c>
      <c r="M114" s="110">
        <f t="shared" si="36"/>
        <v>203601.33</v>
      </c>
      <c r="N114" s="110">
        <f t="shared" si="36"/>
        <v>957278.56</v>
      </c>
      <c r="O114" s="110">
        <f t="shared" si="36"/>
        <v>0</v>
      </c>
      <c r="P114" s="104">
        <f t="shared" si="36"/>
        <v>0</v>
      </c>
    </row>
    <row r="115" spans="1:16" s="18" customFormat="1" ht="22.5">
      <c r="A115" s="70" t="s">
        <v>244</v>
      </c>
      <c r="B115" s="39" t="s">
        <v>42</v>
      </c>
      <c r="C115" s="162"/>
      <c r="D115" s="110">
        <f t="shared" si="33"/>
        <v>884878.46</v>
      </c>
      <c r="E115" s="110">
        <f>E116+E117</f>
        <v>0</v>
      </c>
      <c r="F115" s="110">
        <f t="shared" si="34"/>
        <v>884878.46</v>
      </c>
      <c r="G115" s="110">
        <f t="shared" ref="G115:P115" si="37">G116+G117</f>
        <v>0</v>
      </c>
      <c r="H115" s="110">
        <f t="shared" si="37"/>
        <v>0</v>
      </c>
      <c r="I115" s="110">
        <f t="shared" si="37"/>
        <v>0</v>
      </c>
      <c r="J115" s="110">
        <f t="shared" si="37"/>
        <v>0</v>
      </c>
      <c r="K115" s="110">
        <f t="shared" si="37"/>
        <v>0</v>
      </c>
      <c r="L115" s="110">
        <f t="shared" si="37"/>
        <v>0</v>
      </c>
      <c r="M115" s="110">
        <f t="shared" si="37"/>
        <v>63696.46</v>
      </c>
      <c r="N115" s="110">
        <f t="shared" si="37"/>
        <v>821182</v>
      </c>
      <c r="O115" s="110">
        <f t="shared" si="37"/>
        <v>0</v>
      </c>
      <c r="P115" s="134">
        <f t="shared" si="37"/>
        <v>0</v>
      </c>
    </row>
    <row r="116" spans="1:16" s="18" customFormat="1" ht="33.75">
      <c r="A116" s="72" t="s">
        <v>245</v>
      </c>
      <c r="B116" s="22" t="s">
        <v>240</v>
      </c>
      <c r="C116" s="23"/>
      <c r="D116" s="108">
        <f t="shared" si="33"/>
        <v>0</v>
      </c>
      <c r="E116" s="109"/>
      <c r="F116" s="97">
        <f t="shared" si="34"/>
        <v>0</v>
      </c>
      <c r="G116" s="109"/>
      <c r="H116" s="99"/>
      <c r="I116" s="100"/>
      <c r="J116" s="99"/>
      <c r="K116" s="99"/>
      <c r="L116" s="100"/>
      <c r="M116" s="109"/>
      <c r="N116" s="109"/>
      <c r="O116" s="109"/>
      <c r="P116" s="122"/>
    </row>
    <row r="117" spans="1:16" s="18" customFormat="1" ht="11.25">
      <c r="A117" s="72" t="s">
        <v>238</v>
      </c>
      <c r="B117" s="22" t="s">
        <v>241</v>
      </c>
      <c r="C117" s="23"/>
      <c r="D117" s="108">
        <f t="shared" si="33"/>
        <v>884878.46</v>
      </c>
      <c r="E117" s="109"/>
      <c r="F117" s="97">
        <f t="shared" si="34"/>
        <v>884878.46</v>
      </c>
      <c r="G117" s="109"/>
      <c r="H117" s="99"/>
      <c r="I117" s="100"/>
      <c r="J117" s="99"/>
      <c r="K117" s="99"/>
      <c r="L117" s="100"/>
      <c r="M117" s="109">
        <v>63696.46</v>
      </c>
      <c r="N117" s="109">
        <v>821182</v>
      </c>
      <c r="O117" s="109"/>
      <c r="P117" s="122"/>
    </row>
    <row r="118" spans="1:16" s="18" customFormat="1" ht="19.5" customHeight="1">
      <c r="A118" s="70" t="s">
        <v>247</v>
      </c>
      <c r="B118" s="39" t="s">
        <v>44</v>
      </c>
      <c r="C118" s="162"/>
      <c r="D118" s="110">
        <f t="shared" si="33"/>
        <v>0</v>
      </c>
      <c r="E118" s="110">
        <f>E119+E120</f>
        <v>0</v>
      </c>
      <c r="F118" s="110">
        <f t="shared" si="34"/>
        <v>0</v>
      </c>
      <c r="G118" s="110">
        <f t="shared" ref="G118:P118" si="38">G119+G120</f>
        <v>0</v>
      </c>
      <c r="H118" s="110">
        <f t="shared" si="38"/>
        <v>0</v>
      </c>
      <c r="I118" s="110">
        <f t="shared" si="38"/>
        <v>0</v>
      </c>
      <c r="J118" s="110">
        <f t="shared" si="38"/>
        <v>0</v>
      </c>
      <c r="K118" s="110">
        <f t="shared" si="38"/>
        <v>0</v>
      </c>
      <c r="L118" s="110">
        <f t="shared" si="38"/>
        <v>0</v>
      </c>
      <c r="M118" s="110">
        <f t="shared" si="38"/>
        <v>0</v>
      </c>
      <c r="N118" s="110">
        <f t="shared" si="38"/>
        <v>0</v>
      </c>
      <c r="O118" s="110">
        <f t="shared" si="38"/>
        <v>0</v>
      </c>
      <c r="P118" s="104">
        <f t="shared" si="38"/>
        <v>0</v>
      </c>
    </row>
    <row r="119" spans="1:16" s="18" customFormat="1" ht="33.75">
      <c r="A119" s="72" t="s">
        <v>246</v>
      </c>
      <c r="B119" s="22" t="s">
        <v>242</v>
      </c>
      <c r="C119" s="23"/>
      <c r="D119" s="108">
        <f t="shared" si="33"/>
        <v>0</v>
      </c>
      <c r="E119" s="109"/>
      <c r="F119" s="97">
        <f t="shared" si="34"/>
        <v>0</v>
      </c>
      <c r="G119" s="109"/>
      <c r="H119" s="99"/>
      <c r="I119" s="100"/>
      <c r="J119" s="99"/>
      <c r="K119" s="99"/>
      <c r="L119" s="100"/>
      <c r="M119" s="109"/>
      <c r="N119" s="109"/>
      <c r="O119" s="109"/>
      <c r="P119" s="122"/>
    </row>
    <row r="120" spans="1:16" s="18" customFormat="1" ht="19.5" customHeight="1" thickBot="1">
      <c r="A120" s="136" t="s">
        <v>239</v>
      </c>
      <c r="B120" s="73" t="s">
        <v>243</v>
      </c>
      <c r="C120" s="74"/>
      <c r="D120" s="112">
        <f t="shared" si="33"/>
        <v>0</v>
      </c>
      <c r="E120" s="113"/>
      <c r="F120" s="119">
        <f t="shared" si="34"/>
        <v>0</v>
      </c>
      <c r="G120" s="113"/>
      <c r="H120" s="114"/>
      <c r="I120" s="113"/>
      <c r="J120" s="114"/>
      <c r="K120" s="114"/>
      <c r="L120" s="113"/>
      <c r="M120" s="113"/>
      <c r="N120" s="113"/>
      <c r="O120" s="113"/>
      <c r="P120" s="159"/>
    </row>
    <row r="121" spans="1:16" s="1" customFormat="1" ht="12.75" customHeight="1">
      <c r="A121" s="15"/>
      <c r="B121" s="28"/>
      <c r="C121" s="28"/>
      <c r="D121" s="6"/>
      <c r="E121" s="6"/>
      <c r="F121" s="6"/>
      <c r="G121" s="6"/>
      <c r="H121" s="6"/>
      <c r="I121" s="6"/>
      <c r="J121" s="6"/>
      <c r="K121" s="6"/>
      <c r="L121" s="148"/>
      <c r="M121" s="148"/>
      <c r="N121" s="148"/>
      <c r="O121" s="148"/>
      <c r="P121" s="138" t="s">
        <v>248</v>
      </c>
    </row>
    <row r="122" spans="1:16" s="18" customFormat="1" ht="135">
      <c r="A122" s="13" t="s">
        <v>12</v>
      </c>
      <c r="B122" s="82" t="s">
        <v>5</v>
      </c>
      <c r="C122" s="82" t="s">
        <v>6</v>
      </c>
      <c r="D122" s="80" t="s">
        <v>141</v>
      </c>
      <c r="E122" s="82" t="s">
        <v>139</v>
      </c>
      <c r="F122" s="80" t="s">
        <v>7</v>
      </c>
      <c r="G122" s="82" t="s">
        <v>140</v>
      </c>
      <c r="H122" s="81" t="s">
        <v>8</v>
      </c>
      <c r="I122" s="80" t="s">
        <v>211</v>
      </c>
      <c r="J122" s="80" t="s">
        <v>9</v>
      </c>
      <c r="K122" s="83" t="s">
        <v>213</v>
      </c>
      <c r="L122" s="83" t="s">
        <v>214</v>
      </c>
      <c r="M122" s="83" t="s">
        <v>10</v>
      </c>
      <c r="N122" s="83" t="s">
        <v>215</v>
      </c>
      <c r="O122" s="83" t="s">
        <v>216</v>
      </c>
      <c r="P122" s="81" t="s">
        <v>11</v>
      </c>
    </row>
    <row r="123" spans="1:16" s="18" customFormat="1" ht="12" thickBot="1">
      <c r="A123" s="13">
        <v>1</v>
      </c>
      <c r="B123" s="19">
        <v>2</v>
      </c>
      <c r="C123" s="19">
        <v>3</v>
      </c>
      <c r="D123" s="57">
        <v>4</v>
      </c>
      <c r="E123" s="57">
        <v>5</v>
      </c>
      <c r="F123" s="57">
        <v>6</v>
      </c>
      <c r="G123" s="57">
        <v>7</v>
      </c>
      <c r="H123" s="19">
        <v>8</v>
      </c>
      <c r="I123" s="19">
        <v>9</v>
      </c>
      <c r="J123" s="57">
        <v>10</v>
      </c>
      <c r="K123" s="57">
        <v>11</v>
      </c>
      <c r="L123" s="57">
        <v>12</v>
      </c>
      <c r="M123" s="57">
        <v>13</v>
      </c>
      <c r="N123" s="57">
        <v>14</v>
      </c>
      <c r="O123" s="57">
        <v>15</v>
      </c>
      <c r="P123" s="166">
        <v>16</v>
      </c>
    </row>
    <row r="124" spans="1:16" s="18" customFormat="1" ht="19.5" customHeight="1">
      <c r="A124" s="70" t="s">
        <v>249</v>
      </c>
      <c r="B124" s="43" t="s">
        <v>46</v>
      </c>
      <c r="C124" s="44"/>
      <c r="D124" s="120">
        <f t="shared" ref="D124:D138" si="39">F124+P124-E124</f>
        <v>276001.43</v>
      </c>
      <c r="E124" s="120">
        <f>E125+E126</f>
        <v>0</v>
      </c>
      <c r="F124" s="120">
        <f t="shared" ref="F124:F138" si="40">H124+I124+J124+K124+L124+M124+N124+O124-G124</f>
        <v>276001.43</v>
      </c>
      <c r="G124" s="120">
        <f t="shared" ref="G124:P124" si="41">G125+G126</f>
        <v>0</v>
      </c>
      <c r="H124" s="120">
        <f t="shared" si="41"/>
        <v>0</v>
      </c>
      <c r="I124" s="120">
        <f t="shared" si="41"/>
        <v>0</v>
      </c>
      <c r="J124" s="120">
        <f t="shared" si="41"/>
        <v>0</v>
      </c>
      <c r="K124" s="120">
        <f t="shared" si="41"/>
        <v>0</v>
      </c>
      <c r="L124" s="120">
        <f t="shared" si="41"/>
        <v>0</v>
      </c>
      <c r="M124" s="120">
        <f t="shared" si="41"/>
        <v>139904.87</v>
      </c>
      <c r="N124" s="120">
        <f t="shared" si="41"/>
        <v>136096.56</v>
      </c>
      <c r="O124" s="120">
        <f t="shared" si="41"/>
        <v>0</v>
      </c>
      <c r="P124" s="121">
        <f t="shared" si="41"/>
        <v>0</v>
      </c>
    </row>
    <row r="125" spans="1:16" s="18" customFormat="1" ht="33.75">
      <c r="A125" s="72" t="s">
        <v>251</v>
      </c>
      <c r="B125" s="22" t="s">
        <v>252</v>
      </c>
      <c r="C125" s="23" t="s">
        <v>254</v>
      </c>
      <c r="D125" s="108">
        <f t="shared" si="39"/>
        <v>-4285553.0999999996</v>
      </c>
      <c r="E125" s="109"/>
      <c r="F125" s="97">
        <f t="shared" si="40"/>
        <v>-4285553.0999999996</v>
      </c>
      <c r="G125" s="109"/>
      <c r="H125" s="99"/>
      <c r="I125" s="100"/>
      <c r="J125" s="99"/>
      <c r="K125" s="99"/>
      <c r="L125" s="100"/>
      <c r="M125" s="109">
        <v>-2837494.2</v>
      </c>
      <c r="N125" s="109">
        <v>-1265365.6000000001</v>
      </c>
      <c r="O125" s="109">
        <v>-182693.3</v>
      </c>
      <c r="P125" s="122"/>
    </row>
    <row r="126" spans="1:16" s="18" customFormat="1" ht="22.5">
      <c r="A126" s="72" t="s">
        <v>250</v>
      </c>
      <c r="B126" s="26" t="s">
        <v>253</v>
      </c>
      <c r="C126" s="27" t="s">
        <v>255</v>
      </c>
      <c r="D126" s="163">
        <f t="shared" si="39"/>
        <v>4561554.53</v>
      </c>
      <c r="E126" s="151"/>
      <c r="F126" s="164">
        <f t="shared" si="40"/>
        <v>4561554.53</v>
      </c>
      <c r="G126" s="151"/>
      <c r="H126" s="102"/>
      <c r="I126" s="111"/>
      <c r="J126" s="102"/>
      <c r="K126" s="102"/>
      <c r="L126" s="111"/>
      <c r="M126" s="151">
        <v>2977399.07</v>
      </c>
      <c r="N126" s="151">
        <v>1401462.16</v>
      </c>
      <c r="O126" s="151">
        <v>182693.3</v>
      </c>
      <c r="P126" s="165"/>
    </row>
    <row r="127" spans="1:16" s="18" customFormat="1" ht="22.5">
      <c r="A127" s="70" t="s">
        <v>256</v>
      </c>
      <c r="B127" s="39" t="s">
        <v>258</v>
      </c>
      <c r="C127" s="162"/>
      <c r="D127" s="110">
        <f t="shared" si="39"/>
        <v>0</v>
      </c>
      <c r="E127" s="110">
        <f>E128+E129</f>
        <v>0</v>
      </c>
      <c r="F127" s="110">
        <f t="shared" si="40"/>
        <v>0</v>
      </c>
      <c r="G127" s="110">
        <f t="shared" ref="G127:P127" si="42">G128+G129</f>
        <v>0</v>
      </c>
      <c r="H127" s="110">
        <f t="shared" si="42"/>
        <v>0</v>
      </c>
      <c r="I127" s="110">
        <f t="shared" si="42"/>
        <v>0</v>
      </c>
      <c r="J127" s="110">
        <f t="shared" si="42"/>
        <v>0</v>
      </c>
      <c r="K127" s="110">
        <f t="shared" si="42"/>
        <v>0</v>
      </c>
      <c r="L127" s="110">
        <f t="shared" si="42"/>
        <v>0</v>
      </c>
      <c r="M127" s="110">
        <f t="shared" si="42"/>
        <v>0</v>
      </c>
      <c r="N127" s="110">
        <f t="shared" si="42"/>
        <v>0</v>
      </c>
      <c r="O127" s="110">
        <f t="shared" si="42"/>
        <v>0</v>
      </c>
      <c r="P127" s="104">
        <f t="shared" si="42"/>
        <v>0</v>
      </c>
    </row>
    <row r="128" spans="1:16" s="18" customFormat="1" ht="22.5">
      <c r="A128" s="72" t="s">
        <v>261</v>
      </c>
      <c r="B128" s="22" t="s">
        <v>259</v>
      </c>
      <c r="C128" s="23" t="s">
        <v>254</v>
      </c>
      <c r="D128" s="108">
        <f t="shared" si="39"/>
        <v>0</v>
      </c>
      <c r="E128" s="109"/>
      <c r="F128" s="97">
        <f t="shared" si="40"/>
        <v>0</v>
      </c>
      <c r="G128" s="109"/>
      <c r="H128" s="99"/>
      <c r="I128" s="100"/>
      <c r="J128" s="99"/>
      <c r="K128" s="99"/>
      <c r="L128" s="100"/>
      <c r="M128" s="109"/>
      <c r="N128" s="109"/>
      <c r="O128" s="109"/>
      <c r="P128" s="122"/>
    </row>
    <row r="129" spans="1:16" s="18" customFormat="1" ht="19.5" customHeight="1">
      <c r="A129" s="72" t="s">
        <v>257</v>
      </c>
      <c r="B129" s="26" t="s">
        <v>260</v>
      </c>
      <c r="C129" s="30" t="s">
        <v>255</v>
      </c>
      <c r="D129" s="110">
        <f t="shared" si="39"/>
        <v>0</v>
      </c>
      <c r="E129" s="109"/>
      <c r="F129" s="103">
        <f t="shared" si="40"/>
        <v>0</v>
      </c>
      <c r="G129" s="109"/>
      <c r="H129" s="118"/>
      <c r="I129" s="109"/>
      <c r="J129" s="118"/>
      <c r="K129" s="118"/>
      <c r="L129" s="109"/>
      <c r="M129" s="109"/>
      <c r="N129" s="109"/>
      <c r="O129" s="109"/>
      <c r="P129" s="156"/>
    </row>
    <row r="130" spans="1:16" s="18" customFormat="1" ht="21.75">
      <c r="A130" s="161" t="s">
        <v>262</v>
      </c>
      <c r="B130" s="39" t="s">
        <v>271</v>
      </c>
      <c r="C130" s="162"/>
      <c r="D130" s="110">
        <f t="shared" si="39"/>
        <v>0</v>
      </c>
      <c r="E130" s="110">
        <f>E131+E132+E133+E134</f>
        <v>0</v>
      </c>
      <c r="F130" s="110">
        <f t="shared" si="40"/>
        <v>0</v>
      </c>
      <c r="G130" s="110">
        <f t="shared" ref="G130:P130" si="43">G131+G132+G133+G134</f>
        <v>0</v>
      </c>
      <c r="H130" s="110">
        <f t="shared" si="43"/>
        <v>0</v>
      </c>
      <c r="I130" s="110">
        <f t="shared" si="43"/>
        <v>0</v>
      </c>
      <c r="J130" s="110">
        <f t="shared" si="43"/>
        <v>0</v>
      </c>
      <c r="K130" s="110">
        <f t="shared" si="43"/>
        <v>0</v>
      </c>
      <c r="L130" s="110">
        <f t="shared" si="43"/>
        <v>0</v>
      </c>
      <c r="M130" s="110">
        <f t="shared" si="43"/>
        <v>0</v>
      </c>
      <c r="N130" s="110">
        <f t="shared" si="43"/>
        <v>0</v>
      </c>
      <c r="O130" s="110">
        <f t="shared" si="43"/>
        <v>0</v>
      </c>
      <c r="P130" s="104">
        <f t="shared" si="43"/>
        <v>0</v>
      </c>
    </row>
    <row r="131" spans="1:16" s="18" customFormat="1" ht="33.75">
      <c r="A131" s="72" t="s">
        <v>266</v>
      </c>
      <c r="B131" s="22" t="s">
        <v>272</v>
      </c>
      <c r="C131" s="23" t="s">
        <v>254</v>
      </c>
      <c r="D131" s="108">
        <f t="shared" si="39"/>
        <v>0</v>
      </c>
      <c r="E131" s="109"/>
      <c r="F131" s="97">
        <f t="shared" si="40"/>
        <v>0</v>
      </c>
      <c r="G131" s="109"/>
      <c r="H131" s="99"/>
      <c r="I131" s="100"/>
      <c r="J131" s="99"/>
      <c r="K131" s="99"/>
      <c r="L131" s="100"/>
      <c r="M131" s="109"/>
      <c r="N131" s="109"/>
      <c r="O131" s="109"/>
      <c r="P131" s="122"/>
    </row>
    <row r="132" spans="1:16" s="18" customFormat="1" ht="19.5" customHeight="1">
      <c r="A132" s="72" t="s">
        <v>263</v>
      </c>
      <c r="B132" s="22" t="s">
        <v>273</v>
      </c>
      <c r="C132" s="23" t="s">
        <v>255</v>
      </c>
      <c r="D132" s="108">
        <f t="shared" si="39"/>
        <v>0</v>
      </c>
      <c r="E132" s="109"/>
      <c r="F132" s="97">
        <f t="shared" si="40"/>
        <v>0</v>
      </c>
      <c r="G132" s="109"/>
      <c r="H132" s="99"/>
      <c r="I132" s="100"/>
      <c r="J132" s="99"/>
      <c r="K132" s="99"/>
      <c r="L132" s="100"/>
      <c r="M132" s="109"/>
      <c r="N132" s="109"/>
      <c r="O132" s="109"/>
      <c r="P132" s="122"/>
    </row>
    <row r="133" spans="1:16" s="18" customFormat="1" ht="22.5">
      <c r="A133" s="72" t="s">
        <v>264</v>
      </c>
      <c r="B133" s="22" t="s">
        <v>274</v>
      </c>
      <c r="C133" s="23" t="s">
        <v>254</v>
      </c>
      <c r="D133" s="108">
        <f t="shared" si="39"/>
        <v>0</v>
      </c>
      <c r="E133" s="109"/>
      <c r="F133" s="97">
        <f t="shared" si="40"/>
        <v>0</v>
      </c>
      <c r="G133" s="109"/>
      <c r="H133" s="99"/>
      <c r="I133" s="100"/>
      <c r="J133" s="99"/>
      <c r="K133" s="99"/>
      <c r="L133" s="100"/>
      <c r="M133" s="109"/>
      <c r="N133" s="109"/>
      <c r="O133" s="109"/>
      <c r="P133" s="122"/>
    </row>
    <row r="134" spans="1:16" s="18" customFormat="1" ht="22.5">
      <c r="A134" s="72" t="s">
        <v>265</v>
      </c>
      <c r="B134" s="22" t="s">
        <v>275</v>
      </c>
      <c r="C134" s="23" t="s">
        <v>255</v>
      </c>
      <c r="D134" s="108">
        <f t="shared" si="39"/>
        <v>0</v>
      </c>
      <c r="E134" s="109"/>
      <c r="F134" s="97">
        <f t="shared" si="40"/>
        <v>0</v>
      </c>
      <c r="G134" s="109"/>
      <c r="H134" s="99"/>
      <c r="I134" s="100"/>
      <c r="J134" s="99"/>
      <c r="K134" s="99"/>
      <c r="L134" s="100"/>
      <c r="M134" s="109"/>
      <c r="N134" s="109"/>
      <c r="O134" s="109"/>
      <c r="P134" s="122"/>
    </row>
    <row r="135" spans="1:16" s="18" customFormat="1" ht="19.5" customHeight="1">
      <c r="A135" s="161" t="s">
        <v>267</v>
      </c>
      <c r="B135" s="39" t="s">
        <v>119</v>
      </c>
      <c r="C135" s="162"/>
      <c r="D135" s="110">
        <f t="shared" si="39"/>
        <v>-15372688.029999999</v>
      </c>
      <c r="E135" s="110">
        <f>E136+E137+E138</f>
        <v>0</v>
      </c>
      <c r="F135" s="110">
        <f t="shared" si="40"/>
        <v>-15372688.029999999</v>
      </c>
      <c r="G135" s="110">
        <f t="shared" ref="G135:P135" si="44">G136+G137+G138</f>
        <v>0</v>
      </c>
      <c r="H135" s="110">
        <f t="shared" si="44"/>
        <v>0</v>
      </c>
      <c r="I135" s="110">
        <f t="shared" si="44"/>
        <v>0</v>
      </c>
      <c r="J135" s="110">
        <f t="shared" si="44"/>
        <v>0</v>
      </c>
      <c r="K135" s="110">
        <f t="shared" si="44"/>
        <v>0</v>
      </c>
      <c r="L135" s="110">
        <f t="shared" si="44"/>
        <v>0</v>
      </c>
      <c r="M135" s="110">
        <f t="shared" si="44"/>
        <v>-15115466.210000001</v>
      </c>
      <c r="N135" s="110">
        <f t="shared" si="44"/>
        <v>2086523.85</v>
      </c>
      <c r="O135" s="110">
        <f t="shared" si="44"/>
        <v>-2343745.67</v>
      </c>
      <c r="P135" s="104">
        <f t="shared" si="44"/>
        <v>0</v>
      </c>
    </row>
    <row r="136" spans="1:16" s="18" customFormat="1" ht="22.5">
      <c r="A136" s="72" t="s">
        <v>270</v>
      </c>
      <c r="B136" s="22" t="s">
        <v>276</v>
      </c>
      <c r="C136" s="23" t="s">
        <v>254</v>
      </c>
      <c r="D136" s="108">
        <f t="shared" si="39"/>
        <v>-891521337.64999998</v>
      </c>
      <c r="E136" s="109"/>
      <c r="F136" s="97">
        <f t="shared" si="40"/>
        <v>-891521337.64999998</v>
      </c>
      <c r="G136" s="109">
        <v>-22791402</v>
      </c>
      <c r="H136" s="99"/>
      <c r="I136" s="100"/>
      <c r="J136" s="99"/>
      <c r="K136" s="99"/>
      <c r="L136" s="100"/>
      <c r="M136" s="109">
        <v>-613936691.76999998</v>
      </c>
      <c r="N136" s="109">
        <v>-244735899.97</v>
      </c>
      <c r="O136" s="109">
        <v>-55640147.909999996</v>
      </c>
      <c r="P136" s="122"/>
    </row>
    <row r="137" spans="1:16" s="18" customFormat="1" ht="11.25">
      <c r="A137" s="72" t="s">
        <v>268</v>
      </c>
      <c r="B137" s="22" t="s">
        <v>277</v>
      </c>
      <c r="C137" s="23" t="s">
        <v>255</v>
      </c>
      <c r="D137" s="108">
        <f t="shared" si="39"/>
        <v>876148649.62</v>
      </c>
      <c r="E137" s="109"/>
      <c r="F137" s="97">
        <f t="shared" si="40"/>
        <v>876148649.62</v>
      </c>
      <c r="G137" s="109">
        <v>22791402</v>
      </c>
      <c r="H137" s="99"/>
      <c r="I137" s="100"/>
      <c r="J137" s="99"/>
      <c r="K137" s="99"/>
      <c r="L137" s="100"/>
      <c r="M137" s="109">
        <v>598821225.55999994</v>
      </c>
      <c r="N137" s="109">
        <v>246822423.81999999</v>
      </c>
      <c r="O137" s="109">
        <v>53296402.240000002</v>
      </c>
      <c r="P137" s="122"/>
    </row>
    <row r="138" spans="1:16" s="18" customFormat="1" ht="19.5" customHeight="1" thickBot="1">
      <c r="A138" s="136" t="s">
        <v>269</v>
      </c>
      <c r="B138" s="73" t="s">
        <v>278</v>
      </c>
      <c r="C138" s="74" t="s">
        <v>36</v>
      </c>
      <c r="D138" s="112">
        <f t="shared" si="39"/>
        <v>0</v>
      </c>
      <c r="E138" s="113"/>
      <c r="F138" s="119">
        <f t="shared" si="40"/>
        <v>0</v>
      </c>
      <c r="G138" s="113"/>
      <c r="H138" s="114"/>
      <c r="I138" s="113"/>
      <c r="J138" s="114"/>
      <c r="K138" s="114"/>
      <c r="L138" s="113"/>
      <c r="M138" s="113"/>
      <c r="N138" s="113"/>
      <c r="O138" s="113"/>
      <c r="P138" s="159"/>
    </row>
    <row r="139" spans="1:16" s="1" customFormat="1" ht="23.25" customHeight="1">
      <c r="A139" s="17"/>
      <c r="B139" s="32" t="s">
        <v>135</v>
      </c>
      <c r="C139" s="28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</sheetData>
  <mergeCells count="10">
    <mergeCell ref="A1:J1"/>
    <mergeCell ref="D3:E3"/>
    <mergeCell ref="B5:J5"/>
    <mergeCell ref="B6:J6"/>
    <mergeCell ref="B39:E39"/>
    <mergeCell ref="B66:E66"/>
    <mergeCell ref="B9:E9"/>
    <mergeCell ref="L51:P51"/>
    <mergeCell ref="B109:E109"/>
    <mergeCell ref="B51:E51"/>
  </mergeCells>
  <phoneticPr fontId="0" type="noConversion"/>
  <pageMargins left="0.35433070866141736" right="0.15748031496062992" top="0.98425196850393704" bottom="0.98425196850393704" header="0.51181102362204722" footer="0.51181102362204722"/>
  <pageSetup paperSize="9" scale="64" fitToHeight="100" orientation="portrait" blackAndWhite="1" r:id="rId1"/>
  <headerFooter alignWithMargins="0"/>
  <rowBreaks count="4" manualBreakCount="4">
    <brk id="38" max="16383" man="1"/>
    <brk id="65" max="16383" man="1"/>
    <brk id="94" max="16383" man="1"/>
    <brk id="120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109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5"/>
  <cols>
    <col min="1" max="1" width="45.140625" style="11" customWidth="1"/>
    <col min="2" max="2" width="4.7109375" style="11" customWidth="1"/>
    <col min="3" max="3" width="5.85546875" style="11" customWidth="1"/>
    <col min="4" max="8" width="16.7109375" style="3" customWidth="1"/>
    <col min="9" max="16" width="16.7109375" style="4" customWidth="1"/>
    <col min="17" max="17" width="15.85546875" style="2" hidden="1" customWidth="1"/>
    <col min="18" max="18" width="0" style="2" hidden="1" customWidth="1"/>
    <col min="19" max="16384" width="9.140625" style="2"/>
  </cols>
  <sheetData>
    <row r="1" spans="1:18" s="18" customFormat="1" ht="56.25">
      <c r="A1" s="57" t="s">
        <v>12</v>
      </c>
      <c r="B1" s="82" t="s">
        <v>5</v>
      </c>
      <c r="C1" s="82" t="s">
        <v>6</v>
      </c>
      <c r="D1" s="80" t="s">
        <v>303</v>
      </c>
      <c r="E1" s="82" t="s">
        <v>302</v>
      </c>
      <c r="F1" s="80" t="s">
        <v>301</v>
      </c>
      <c r="G1" s="82" t="s">
        <v>300</v>
      </c>
      <c r="H1" s="81" t="s">
        <v>299</v>
      </c>
      <c r="I1" s="80" t="s">
        <v>298</v>
      </c>
      <c r="J1" s="80" t="s">
        <v>297</v>
      </c>
      <c r="K1" s="83" t="s">
        <v>296</v>
      </c>
      <c r="L1" s="83" t="s">
        <v>295</v>
      </c>
      <c r="M1" s="83" t="s">
        <v>294</v>
      </c>
      <c r="N1" s="83" t="s">
        <v>293</v>
      </c>
      <c r="O1" s="83" t="s">
        <v>292</v>
      </c>
      <c r="P1" s="81" t="s">
        <v>291</v>
      </c>
      <c r="Q1" s="55"/>
    </row>
    <row r="2" spans="1:18" s="18" customFormat="1" ht="12" thickBot="1">
      <c r="A2" s="13">
        <v>1</v>
      </c>
      <c r="B2" s="19">
        <v>2</v>
      </c>
      <c r="C2" s="19">
        <v>3</v>
      </c>
      <c r="D2" s="57">
        <v>4</v>
      </c>
      <c r="E2" s="57">
        <v>5</v>
      </c>
      <c r="F2" s="57">
        <v>6</v>
      </c>
      <c r="G2" s="57">
        <v>7</v>
      </c>
      <c r="H2" s="19">
        <v>8</v>
      </c>
      <c r="I2" s="57">
        <v>9</v>
      </c>
      <c r="J2" s="19">
        <v>10</v>
      </c>
      <c r="K2" s="57">
        <v>11</v>
      </c>
      <c r="L2" s="19">
        <v>12</v>
      </c>
      <c r="M2" s="57">
        <v>13</v>
      </c>
      <c r="N2" s="19">
        <v>14</v>
      </c>
      <c r="O2" s="57">
        <v>15</v>
      </c>
      <c r="P2" s="166">
        <v>16</v>
      </c>
      <c r="Q2" s="57">
        <v>17</v>
      </c>
      <c r="R2" s="19">
        <v>18</v>
      </c>
    </row>
    <row r="3" spans="1:18" s="18" customFormat="1" ht="11.25">
      <c r="A3" s="58" t="s">
        <v>13</v>
      </c>
      <c r="B3" s="35" t="s">
        <v>14</v>
      </c>
      <c r="C3" s="36"/>
      <c r="D3" s="95">
        <f t="shared" ref="D3:D34" si="0">F3+P3-E3</f>
        <v>867708876.57000005</v>
      </c>
      <c r="E3" s="95">
        <f>E4+E23+E29</f>
        <v>0</v>
      </c>
      <c r="F3" s="95">
        <f t="shared" ref="F3:F34" si="1">H3+I3+J3+K3+L3+M3+N3+O3-G3</f>
        <v>867708876.57000005</v>
      </c>
      <c r="G3" s="95">
        <f t="shared" ref="G3:P3" si="2">G4+G23+G29</f>
        <v>22791402</v>
      </c>
      <c r="H3" s="95">
        <f t="shared" si="2"/>
        <v>0</v>
      </c>
      <c r="I3" s="95">
        <f t="shared" si="2"/>
        <v>0</v>
      </c>
      <c r="J3" s="95">
        <f t="shared" si="2"/>
        <v>0</v>
      </c>
      <c r="K3" s="95">
        <f t="shared" si="2"/>
        <v>0</v>
      </c>
      <c r="L3" s="95">
        <f t="shared" si="2"/>
        <v>0</v>
      </c>
      <c r="M3" s="126">
        <f t="shared" si="2"/>
        <v>599634152.91999996</v>
      </c>
      <c r="N3" s="126">
        <f t="shared" si="2"/>
        <v>235868504.68000001</v>
      </c>
      <c r="O3" s="126">
        <f t="shared" si="2"/>
        <v>54997620.969999999</v>
      </c>
      <c r="P3" s="96">
        <f t="shared" si="2"/>
        <v>0</v>
      </c>
    </row>
    <row r="4" spans="1:18" s="18" customFormat="1" ht="11.25">
      <c r="A4" s="59" t="s">
        <v>15</v>
      </c>
      <c r="B4" s="33" t="s">
        <v>16</v>
      </c>
      <c r="C4" s="34" t="s">
        <v>17</v>
      </c>
      <c r="D4" s="97">
        <f t="shared" si="0"/>
        <v>837398525.04999995</v>
      </c>
      <c r="E4" s="97">
        <f>E5+E6+E9+E11+E12+E16+E17+E20</f>
        <v>0</v>
      </c>
      <c r="F4" s="97">
        <f t="shared" si="1"/>
        <v>837398525.04999995</v>
      </c>
      <c r="G4" s="97">
        <f t="shared" ref="G4:P4" si="3">G5+G6+G9+G11+G12+G16+G17+G20</f>
        <v>22791402</v>
      </c>
      <c r="H4" s="97">
        <f t="shared" si="3"/>
        <v>0</v>
      </c>
      <c r="I4" s="97">
        <f t="shared" si="3"/>
        <v>0</v>
      </c>
      <c r="J4" s="97">
        <f t="shared" si="3"/>
        <v>0</v>
      </c>
      <c r="K4" s="97">
        <f t="shared" si="3"/>
        <v>0</v>
      </c>
      <c r="L4" s="97">
        <f t="shared" si="3"/>
        <v>0</v>
      </c>
      <c r="M4" s="110">
        <f t="shared" si="3"/>
        <v>571641641.47000003</v>
      </c>
      <c r="N4" s="110">
        <f t="shared" si="3"/>
        <v>233846617.16999999</v>
      </c>
      <c r="O4" s="110">
        <f t="shared" si="3"/>
        <v>54701668.409999996</v>
      </c>
      <c r="P4" s="98">
        <f t="shared" si="3"/>
        <v>0</v>
      </c>
    </row>
    <row r="5" spans="1:18" s="18" customFormat="1" ht="22.5">
      <c r="A5" s="61" t="s">
        <v>148</v>
      </c>
      <c r="B5" s="20" t="s">
        <v>18</v>
      </c>
      <c r="C5" s="21" t="s">
        <v>19</v>
      </c>
      <c r="D5" s="97">
        <f t="shared" si="0"/>
        <v>224168146.5</v>
      </c>
      <c r="E5" s="99"/>
      <c r="F5" s="97">
        <f t="shared" si="1"/>
        <v>224168146.5</v>
      </c>
      <c r="G5" s="99"/>
      <c r="H5" s="99"/>
      <c r="I5" s="100"/>
      <c r="J5" s="99"/>
      <c r="K5" s="99"/>
      <c r="L5" s="99"/>
      <c r="M5" s="109">
        <v>154318199.61000001</v>
      </c>
      <c r="N5" s="109">
        <v>45367451.149999999</v>
      </c>
      <c r="O5" s="109">
        <v>24482495.739999998</v>
      </c>
      <c r="P5" s="101"/>
    </row>
    <row r="6" spans="1:18" s="18" customFormat="1" ht="11.25">
      <c r="A6" s="62" t="s">
        <v>145</v>
      </c>
      <c r="B6" s="22" t="s">
        <v>20</v>
      </c>
      <c r="C6" s="23" t="s">
        <v>21</v>
      </c>
      <c r="D6" s="97">
        <f t="shared" si="0"/>
        <v>20044302.899999999</v>
      </c>
      <c r="E6" s="99"/>
      <c r="F6" s="97">
        <f t="shared" si="1"/>
        <v>20044302.899999999</v>
      </c>
      <c r="G6" s="99"/>
      <c r="H6" s="99"/>
      <c r="I6" s="100"/>
      <c r="J6" s="99"/>
      <c r="K6" s="99"/>
      <c r="L6" s="99"/>
      <c r="M6" s="109">
        <v>15660978.18</v>
      </c>
      <c r="N6" s="109">
        <v>3836011.02</v>
      </c>
      <c r="O6" s="109">
        <v>547313.69999999995</v>
      </c>
      <c r="P6" s="101"/>
    </row>
    <row r="7" spans="1:18" s="18" customFormat="1" ht="22.5">
      <c r="A7" s="69" t="s">
        <v>219</v>
      </c>
      <c r="B7" s="22" t="s">
        <v>217</v>
      </c>
      <c r="C7" s="23" t="s">
        <v>21</v>
      </c>
      <c r="D7" s="97">
        <f t="shared" si="0"/>
        <v>0</v>
      </c>
      <c r="E7" s="99"/>
      <c r="F7" s="97">
        <f t="shared" si="1"/>
        <v>0</v>
      </c>
      <c r="G7" s="99"/>
      <c r="H7" s="99"/>
      <c r="I7" s="100"/>
      <c r="J7" s="99"/>
      <c r="K7" s="99"/>
      <c r="L7" s="99"/>
      <c r="M7" s="109"/>
      <c r="N7" s="109"/>
      <c r="O7" s="109"/>
      <c r="P7" s="101"/>
    </row>
    <row r="8" spans="1:18" s="18" customFormat="1" ht="11.25">
      <c r="A8" s="69" t="s">
        <v>220</v>
      </c>
      <c r="B8" s="22" t="s">
        <v>218</v>
      </c>
      <c r="C8" s="23" t="s">
        <v>21</v>
      </c>
      <c r="D8" s="97">
        <f t="shared" si="0"/>
        <v>0</v>
      </c>
      <c r="E8" s="99"/>
      <c r="F8" s="97">
        <f t="shared" si="1"/>
        <v>0</v>
      </c>
      <c r="G8" s="99"/>
      <c r="H8" s="99"/>
      <c r="I8" s="100"/>
      <c r="J8" s="99"/>
      <c r="K8" s="99"/>
      <c r="L8" s="99"/>
      <c r="M8" s="109"/>
      <c r="N8" s="109"/>
      <c r="O8" s="109"/>
      <c r="P8" s="101"/>
    </row>
    <row r="9" spans="1:18" s="18" customFormat="1" ht="11.25">
      <c r="A9" s="62" t="s">
        <v>205</v>
      </c>
      <c r="B9" s="22" t="s">
        <v>22</v>
      </c>
      <c r="C9" s="23" t="s">
        <v>23</v>
      </c>
      <c r="D9" s="97">
        <f t="shared" si="0"/>
        <v>75420.22</v>
      </c>
      <c r="E9" s="99"/>
      <c r="F9" s="97">
        <f t="shared" si="1"/>
        <v>75420.22</v>
      </c>
      <c r="G9" s="99"/>
      <c r="H9" s="99"/>
      <c r="I9" s="100"/>
      <c r="J9" s="99"/>
      <c r="K9" s="99"/>
      <c r="L9" s="99"/>
      <c r="M9" s="109">
        <v>75170.22</v>
      </c>
      <c r="N9" s="109"/>
      <c r="O9" s="109">
        <v>250</v>
      </c>
      <c r="P9" s="101"/>
    </row>
    <row r="10" spans="1:18" s="18" customFormat="1" ht="22.5">
      <c r="A10" s="69" t="s">
        <v>222</v>
      </c>
      <c r="B10" s="22" t="s">
        <v>221</v>
      </c>
      <c r="C10" s="23" t="s">
        <v>23</v>
      </c>
      <c r="D10" s="97">
        <f t="shared" si="0"/>
        <v>75420.22</v>
      </c>
      <c r="E10" s="109"/>
      <c r="F10" s="110">
        <f t="shared" si="1"/>
        <v>75420.22</v>
      </c>
      <c r="G10" s="109"/>
      <c r="H10" s="109"/>
      <c r="I10" s="109"/>
      <c r="J10" s="109"/>
      <c r="K10" s="109"/>
      <c r="L10" s="109"/>
      <c r="M10" s="109">
        <v>75170.22</v>
      </c>
      <c r="N10" s="109"/>
      <c r="O10" s="109">
        <v>250</v>
      </c>
      <c r="P10" s="101"/>
    </row>
    <row r="11" spans="1:18" s="18" customFormat="1" ht="11.25">
      <c r="A11" s="62" t="s">
        <v>146</v>
      </c>
      <c r="B11" s="22" t="s">
        <v>24</v>
      </c>
      <c r="C11" s="23" t="s">
        <v>25</v>
      </c>
      <c r="D11" s="97">
        <f t="shared" si="0"/>
        <v>3333263.77</v>
      </c>
      <c r="E11" s="102"/>
      <c r="F11" s="97">
        <f t="shared" si="1"/>
        <v>3333263.77</v>
      </c>
      <c r="G11" s="102"/>
      <c r="H11" s="102"/>
      <c r="I11" s="100"/>
      <c r="J11" s="99"/>
      <c r="K11" s="99"/>
      <c r="L11" s="99"/>
      <c r="M11" s="100">
        <v>3271546.77</v>
      </c>
      <c r="N11" s="100">
        <v>58717</v>
      </c>
      <c r="O11" s="109">
        <v>3000</v>
      </c>
      <c r="P11" s="101"/>
    </row>
    <row r="12" spans="1:18" s="18" customFormat="1" ht="11.25">
      <c r="A12" s="63" t="s">
        <v>147</v>
      </c>
      <c r="B12" s="37" t="s">
        <v>26</v>
      </c>
      <c r="C12" s="38" t="s">
        <v>27</v>
      </c>
      <c r="D12" s="97">
        <f t="shared" si="0"/>
        <v>589361559.20000005</v>
      </c>
      <c r="E12" s="103">
        <f>E13+E14+E15</f>
        <v>0</v>
      </c>
      <c r="F12" s="97">
        <f t="shared" si="1"/>
        <v>589361559.20000005</v>
      </c>
      <c r="G12" s="103">
        <f t="shared" ref="G12:P12" si="4">G13+G14+G15</f>
        <v>22791402</v>
      </c>
      <c r="H12" s="103">
        <f t="shared" si="4"/>
        <v>0</v>
      </c>
      <c r="I12" s="103">
        <f t="shared" si="4"/>
        <v>0</v>
      </c>
      <c r="J12" s="103">
        <f t="shared" si="4"/>
        <v>0</v>
      </c>
      <c r="K12" s="103">
        <f t="shared" si="4"/>
        <v>0</v>
      </c>
      <c r="L12" s="103">
        <f t="shared" si="4"/>
        <v>0</v>
      </c>
      <c r="M12" s="110">
        <f t="shared" si="4"/>
        <v>398165354.52999997</v>
      </c>
      <c r="N12" s="110">
        <f t="shared" si="4"/>
        <v>184318938</v>
      </c>
      <c r="O12" s="110">
        <f t="shared" si="4"/>
        <v>29668668.670000002</v>
      </c>
      <c r="P12" s="104">
        <f t="shared" si="4"/>
        <v>0</v>
      </c>
    </row>
    <row r="13" spans="1:18" s="18" customFormat="1" ht="33.75">
      <c r="A13" s="64" t="s">
        <v>149</v>
      </c>
      <c r="B13" s="20" t="s">
        <v>28</v>
      </c>
      <c r="C13" s="21" t="s">
        <v>29</v>
      </c>
      <c r="D13" s="97">
        <f t="shared" si="0"/>
        <v>589361559.20000005</v>
      </c>
      <c r="E13" s="99"/>
      <c r="F13" s="97">
        <f t="shared" si="1"/>
        <v>589361559.20000005</v>
      </c>
      <c r="G13" s="99">
        <v>22791402</v>
      </c>
      <c r="H13" s="99"/>
      <c r="I13" s="100"/>
      <c r="J13" s="99"/>
      <c r="K13" s="99"/>
      <c r="L13" s="99"/>
      <c r="M13" s="109">
        <v>398165354.52999997</v>
      </c>
      <c r="N13" s="109">
        <v>184318938</v>
      </c>
      <c r="O13" s="109">
        <v>29668668.670000002</v>
      </c>
      <c r="P13" s="101"/>
    </row>
    <row r="14" spans="1:18" s="18" customFormat="1" ht="22.5">
      <c r="A14" s="64" t="s">
        <v>150</v>
      </c>
      <c r="B14" s="20" t="s">
        <v>30</v>
      </c>
      <c r="C14" s="21" t="s">
        <v>31</v>
      </c>
      <c r="D14" s="97">
        <f t="shared" si="0"/>
        <v>0</v>
      </c>
      <c r="E14" s="105"/>
      <c r="F14" s="97">
        <f t="shared" si="1"/>
        <v>0</v>
      </c>
      <c r="G14" s="105"/>
      <c r="H14" s="105"/>
      <c r="I14" s="106"/>
      <c r="J14" s="105"/>
      <c r="K14" s="105"/>
      <c r="L14" s="105"/>
      <c r="M14" s="133"/>
      <c r="N14" s="133"/>
      <c r="O14" s="133"/>
      <c r="P14" s="107"/>
    </row>
    <row r="15" spans="1:18" s="18" customFormat="1" ht="11.25">
      <c r="A15" s="65" t="s">
        <v>151</v>
      </c>
      <c r="B15" s="24" t="s">
        <v>32</v>
      </c>
      <c r="C15" s="25" t="s">
        <v>33</v>
      </c>
      <c r="D15" s="97">
        <f t="shared" si="0"/>
        <v>0</v>
      </c>
      <c r="E15" s="99"/>
      <c r="F15" s="97">
        <f t="shared" si="1"/>
        <v>0</v>
      </c>
      <c r="G15" s="99"/>
      <c r="H15" s="99"/>
      <c r="I15" s="100"/>
      <c r="J15" s="99"/>
      <c r="K15" s="99"/>
      <c r="L15" s="99"/>
      <c r="M15" s="109"/>
      <c r="N15" s="109"/>
      <c r="O15" s="109"/>
      <c r="P15" s="101"/>
    </row>
    <row r="16" spans="1:18" s="18" customFormat="1" ht="11.25">
      <c r="A16" s="66" t="s">
        <v>152</v>
      </c>
      <c r="B16" s="22" t="s">
        <v>34</v>
      </c>
      <c r="C16" s="23" t="s">
        <v>35</v>
      </c>
      <c r="D16" s="97">
        <f t="shared" si="0"/>
        <v>0</v>
      </c>
      <c r="E16" s="99"/>
      <c r="F16" s="97">
        <f t="shared" si="1"/>
        <v>0</v>
      </c>
      <c r="G16" s="99"/>
      <c r="H16" s="99"/>
      <c r="I16" s="100"/>
      <c r="J16" s="99"/>
      <c r="K16" s="99"/>
      <c r="L16" s="99"/>
      <c r="M16" s="109"/>
      <c r="N16" s="109"/>
      <c r="O16" s="109"/>
      <c r="P16" s="101"/>
    </row>
    <row r="17" spans="1:16" s="18" customFormat="1" ht="11.25">
      <c r="A17" s="78" t="s">
        <v>153</v>
      </c>
      <c r="B17" s="37" t="s">
        <v>19</v>
      </c>
      <c r="C17" s="38" t="s">
        <v>156</v>
      </c>
      <c r="D17" s="97">
        <f t="shared" si="0"/>
        <v>0</v>
      </c>
      <c r="E17" s="103">
        <f>SUM(E18:E19)</f>
        <v>0</v>
      </c>
      <c r="F17" s="97">
        <f t="shared" si="1"/>
        <v>0</v>
      </c>
      <c r="G17" s="103">
        <f t="shared" ref="G17:P17" si="5">SUM(G18:G19)</f>
        <v>0</v>
      </c>
      <c r="H17" s="103">
        <f t="shared" si="5"/>
        <v>0</v>
      </c>
      <c r="I17" s="103">
        <f t="shared" si="5"/>
        <v>0</v>
      </c>
      <c r="J17" s="103">
        <f t="shared" si="5"/>
        <v>0</v>
      </c>
      <c r="K17" s="103">
        <f t="shared" si="5"/>
        <v>0</v>
      </c>
      <c r="L17" s="103">
        <f t="shared" si="5"/>
        <v>0</v>
      </c>
      <c r="M17" s="110">
        <f t="shared" si="5"/>
        <v>0</v>
      </c>
      <c r="N17" s="110">
        <f t="shared" si="5"/>
        <v>0</v>
      </c>
      <c r="O17" s="110">
        <f t="shared" si="5"/>
        <v>0</v>
      </c>
      <c r="P17" s="104">
        <f t="shared" si="5"/>
        <v>0</v>
      </c>
    </row>
    <row r="18" spans="1:16" s="18" customFormat="1" ht="22.5">
      <c r="A18" s="64" t="s">
        <v>154</v>
      </c>
      <c r="B18" s="20" t="s">
        <v>142</v>
      </c>
      <c r="C18" s="21" t="s">
        <v>36</v>
      </c>
      <c r="D18" s="97">
        <f t="shared" si="0"/>
        <v>0</v>
      </c>
      <c r="E18" s="99"/>
      <c r="F18" s="97">
        <f t="shared" si="1"/>
        <v>0</v>
      </c>
      <c r="G18" s="99"/>
      <c r="H18" s="99"/>
      <c r="I18" s="100"/>
      <c r="J18" s="99"/>
      <c r="K18" s="99"/>
      <c r="L18" s="100"/>
      <c r="M18" s="109"/>
      <c r="N18" s="109"/>
      <c r="O18" s="109"/>
      <c r="P18" s="101"/>
    </row>
    <row r="19" spans="1:16" s="18" customFormat="1" ht="11.25">
      <c r="A19" s="64" t="s">
        <v>155</v>
      </c>
      <c r="B19" s="20" t="s">
        <v>143</v>
      </c>
      <c r="C19" s="21" t="s">
        <v>144</v>
      </c>
      <c r="D19" s="97">
        <f t="shared" si="0"/>
        <v>0</v>
      </c>
      <c r="E19" s="99"/>
      <c r="F19" s="97">
        <f t="shared" si="1"/>
        <v>0</v>
      </c>
      <c r="G19" s="99"/>
      <c r="H19" s="99"/>
      <c r="I19" s="100"/>
      <c r="J19" s="99"/>
      <c r="K19" s="99"/>
      <c r="L19" s="100"/>
      <c r="M19" s="109"/>
      <c r="N19" s="109"/>
      <c r="O19" s="109"/>
      <c r="P19" s="101"/>
    </row>
    <row r="20" spans="1:16" s="18" customFormat="1" ht="11.25">
      <c r="A20" s="67" t="s">
        <v>157</v>
      </c>
      <c r="B20" s="22" t="s">
        <v>21</v>
      </c>
      <c r="C20" s="23" t="s">
        <v>37</v>
      </c>
      <c r="D20" s="97">
        <f t="shared" si="0"/>
        <v>415832.46</v>
      </c>
      <c r="E20" s="99"/>
      <c r="F20" s="97">
        <f t="shared" si="1"/>
        <v>415832.46</v>
      </c>
      <c r="G20" s="99"/>
      <c r="H20" s="99"/>
      <c r="I20" s="100"/>
      <c r="J20" s="99"/>
      <c r="K20" s="99"/>
      <c r="L20" s="100"/>
      <c r="M20" s="109">
        <v>150392.16</v>
      </c>
      <c r="N20" s="109">
        <v>265500</v>
      </c>
      <c r="O20" s="109">
        <v>-59.7</v>
      </c>
      <c r="P20" s="101"/>
    </row>
    <row r="21" spans="1:16" s="18" customFormat="1" ht="22.5">
      <c r="A21" s="79" t="s">
        <v>224</v>
      </c>
      <c r="B21" s="20" t="s">
        <v>225</v>
      </c>
      <c r="C21" s="21" t="s">
        <v>37</v>
      </c>
      <c r="D21" s="97">
        <f t="shared" si="0"/>
        <v>0</v>
      </c>
      <c r="E21" s="99"/>
      <c r="F21" s="97">
        <f t="shared" si="1"/>
        <v>0</v>
      </c>
      <c r="G21" s="99"/>
      <c r="H21" s="99"/>
      <c r="I21" s="100"/>
      <c r="J21" s="99"/>
      <c r="K21" s="99"/>
      <c r="L21" s="100"/>
      <c r="M21" s="109"/>
      <c r="N21" s="109"/>
      <c r="O21" s="109"/>
      <c r="P21" s="101"/>
    </row>
    <row r="22" spans="1:16" s="18" customFormat="1" ht="11.25">
      <c r="A22" s="79" t="s">
        <v>223</v>
      </c>
      <c r="B22" s="20" t="s">
        <v>226</v>
      </c>
      <c r="C22" s="21" t="s">
        <v>37</v>
      </c>
      <c r="D22" s="97">
        <f t="shared" si="0"/>
        <v>0</v>
      </c>
      <c r="E22" s="99"/>
      <c r="F22" s="97">
        <f t="shared" si="1"/>
        <v>0</v>
      </c>
      <c r="G22" s="99"/>
      <c r="H22" s="99"/>
      <c r="I22" s="100"/>
      <c r="J22" s="99"/>
      <c r="K22" s="99"/>
      <c r="L22" s="100"/>
      <c r="M22" s="109"/>
      <c r="N22" s="109"/>
      <c r="O22" s="109"/>
      <c r="P22" s="101"/>
    </row>
    <row r="23" spans="1:16" s="18" customFormat="1" ht="11.25">
      <c r="A23" s="60" t="s">
        <v>158</v>
      </c>
      <c r="B23" s="37" t="s">
        <v>23</v>
      </c>
      <c r="C23" s="38"/>
      <c r="D23" s="97">
        <f t="shared" si="0"/>
        <v>9760951.5199999996</v>
      </c>
      <c r="E23" s="108">
        <f>E24</f>
        <v>0</v>
      </c>
      <c r="F23" s="97">
        <f t="shared" si="1"/>
        <v>9760951.5199999996</v>
      </c>
      <c r="G23" s="108">
        <f t="shared" ref="G23:P23" si="6">G24</f>
        <v>0</v>
      </c>
      <c r="H23" s="108">
        <f t="shared" si="6"/>
        <v>0</v>
      </c>
      <c r="I23" s="108">
        <f t="shared" si="6"/>
        <v>0</v>
      </c>
      <c r="J23" s="108">
        <f t="shared" si="6"/>
        <v>0</v>
      </c>
      <c r="K23" s="108">
        <f t="shared" si="6"/>
        <v>0</v>
      </c>
      <c r="L23" s="108">
        <f t="shared" si="6"/>
        <v>0</v>
      </c>
      <c r="M23" s="110">
        <f t="shared" si="6"/>
        <v>7443111.4500000002</v>
      </c>
      <c r="N23" s="110">
        <f t="shared" si="6"/>
        <v>2021887.51</v>
      </c>
      <c r="O23" s="110">
        <f t="shared" si="6"/>
        <v>295952.56</v>
      </c>
      <c r="P23" s="98">
        <f t="shared" si="6"/>
        <v>0</v>
      </c>
    </row>
    <row r="24" spans="1:16" s="18" customFormat="1" ht="11.25">
      <c r="A24" s="68" t="s">
        <v>159</v>
      </c>
      <c r="B24" s="37" t="s">
        <v>25</v>
      </c>
      <c r="C24" s="38" t="s">
        <v>38</v>
      </c>
      <c r="D24" s="97">
        <f t="shared" si="0"/>
        <v>9760951.5199999996</v>
      </c>
      <c r="E24" s="108">
        <f>E25+E26+E27+E28</f>
        <v>0</v>
      </c>
      <c r="F24" s="97">
        <f t="shared" si="1"/>
        <v>9760951.5199999996</v>
      </c>
      <c r="G24" s="108">
        <f t="shared" ref="G24:P24" si="7">G25+G26+G27+G28</f>
        <v>0</v>
      </c>
      <c r="H24" s="108">
        <f t="shared" si="7"/>
        <v>0</v>
      </c>
      <c r="I24" s="108">
        <f t="shared" si="7"/>
        <v>0</v>
      </c>
      <c r="J24" s="108">
        <f t="shared" si="7"/>
        <v>0</v>
      </c>
      <c r="K24" s="108">
        <f t="shared" si="7"/>
        <v>0</v>
      </c>
      <c r="L24" s="108">
        <f t="shared" si="7"/>
        <v>0</v>
      </c>
      <c r="M24" s="110">
        <f t="shared" si="7"/>
        <v>7443111.4500000002</v>
      </c>
      <c r="N24" s="110">
        <f t="shared" si="7"/>
        <v>2021887.51</v>
      </c>
      <c r="O24" s="110">
        <f t="shared" si="7"/>
        <v>295952.56</v>
      </c>
      <c r="P24" s="98">
        <f t="shared" si="7"/>
        <v>0</v>
      </c>
    </row>
    <row r="25" spans="1:16" s="18" customFormat="1" ht="22.5">
      <c r="A25" s="64" t="s">
        <v>160</v>
      </c>
      <c r="B25" s="20" t="s">
        <v>39</v>
      </c>
      <c r="C25" s="21" t="s">
        <v>40</v>
      </c>
      <c r="D25" s="97">
        <f t="shared" si="0"/>
        <v>3852621.04</v>
      </c>
      <c r="E25" s="100"/>
      <c r="F25" s="97">
        <f t="shared" si="1"/>
        <v>3852621.04</v>
      </c>
      <c r="G25" s="100"/>
      <c r="H25" s="99"/>
      <c r="I25" s="100"/>
      <c r="J25" s="99"/>
      <c r="K25" s="99"/>
      <c r="L25" s="99"/>
      <c r="M25" s="109">
        <v>3556668.48</v>
      </c>
      <c r="N25" s="109"/>
      <c r="O25" s="109">
        <v>295952.56</v>
      </c>
      <c r="P25" s="101"/>
    </row>
    <row r="26" spans="1:16" s="18" customFormat="1" ht="11.25">
      <c r="A26" s="69" t="s">
        <v>161</v>
      </c>
      <c r="B26" s="22" t="s">
        <v>41</v>
      </c>
      <c r="C26" s="23" t="s">
        <v>42</v>
      </c>
      <c r="D26" s="97">
        <f t="shared" si="0"/>
        <v>0</v>
      </c>
      <c r="E26" s="109"/>
      <c r="F26" s="97">
        <f t="shared" si="1"/>
        <v>0</v>
      </c>
      <c r="G26" s="109"/>
      <c r="H26" s="99"/>
      <c r="I26" s="100"/>
      <c r="J26" s="99"/>
      <c r="K26" s="99"/>
      <c r="L26" s="99"/>
      <c r="M26" s="109"/>
      <c r="N26" s="109"/>
      <c r="O26" s="109"/>
      <c r="P26" s="101"/>
    </row>
    <row r="27" spans="1:16" s="18" customFormat="1" ht="11.25">
      <c r="A27" s="69" t="s">
        <v>162</v>
      </c>
      <c r="B27" s="22" t="s">
        <v>43</v>
      </c>
      <c r="C27" s="23" t="s">
        <v>44</v>
      </c>
      <c r="D27" s="97">
        <f t="shared" si="0"/>
        <v>5908330.4800000004</v>
      </c>
      <c r="E27" s="109"/>
      <c r="F27" s="97">
        <f t="shared" si="1"/>
        <v>5908330.4800000004</v>
      </c>
      <c r="G27" s="109"/>
      <c r="H27" s="99"/>
      <c r="I27" s="100"/>
      <c r="J27" s="99"/>
      <c r="K27" s="99"/>
      <c r="L27" s="99"/>
      <c r="M27" s="109">
        <v>3886442.97</v>
      </c>
      <c r="N27" s="109">
        <v>2021887.51</v>
      </c>
      <c r="O27" s="109"/>
      <c r="P27" s="101"/>
    </row>
    <row r="28" spans="1:16" s="18" customFormat="1" ht="12" thickBot="1">
      <c r="A28" s="136" t="s">
        <v>163</v>
      </c>
      <c r="B28" s="26" t="s">
        <v>45</v>
      </c>
      <c r="C28" s="27" t="s">
        <v>46</v>
      </c>
      <c r="D28" s="97">
        <f t="shared" si="0"/>
        <v>0</v>
      </c>
      <c r="E28" s="113"/>
      <c r="F28" s="119">
        <f t="shared" si="1"/>
        <v>0</v>
      </c>
      <c r="G28" s="113"/>
      <c r="H28" s="114"/>
      <c r="I28" s="113"/>
      <c r="J28" s="114"/>
      <c r="K28" s="114"/>
      <c r="L28" s="113"/>
      <c r="M28" s="109"/>
      <c r="N28" s="109"/>
      <c r="O28" s="109"/>
      <c r="P28" s="101"/>
    </row>
    <row r="29" spans="1:16" s="18" customFormat="1" ht="11.25">
      <c r="A29" s="59" t="s">
        <v>47</v>
      </c>
      <c r="B29" s="43" t="s">
        <v>27</v>
      </c>
      <c r="C29" s="139"/>
      <c r="D29" s="140">
        <f t="shared" si="0"/>
        <v>20549400</v>
      </c>
      <c r="E29" s="120">
        <f>E30+E35</f>
        <v>0</v>
      </c>
      <c r="F29" s="140">
        <f t="shared" si="1"/>
        <v>20549400</v>
      </c>
      <c r="G29" s="120">
        <f t="shared" ref="G29:P29" si="8">G30+G35</f>
        <v>0</v>
      </c>
      <c r="H29" s="120">
        <f t="shared" si="8"/>
        <v>0</v>
      </c>
      <c r="I29" s="120">
        <f t="shared" si="8"/>
        <v>0</v>
      </c>
      <c r="J29" s="120">
        <f t="shared" si="8"/>
        <v>0</v>
      </c>
      <c r="K29" s="120">
        <f t="shared" si="8"/>
        <v>0</v>
      </c>
      <c r="L29" s="120">
        <f t="shared" si="8"/>
        <v>0</v>
      </c>
      <c r="M29" s="120">
        <f t="shared" si="8"/>
        <v>20549400</v>
      </c>
      <c r="N29" s="120">
        <f t="shared" si="8"/>
        <v>0</v>
      </c>
      <c r="O29" s="120">
        <f t="shared" si="8"/>
        <v>0</v>
      </c>
      <c r="P29" s="104">
        <f t="shared" si="8"/>
        <v>0</v>
      </c>
    </row>
    <row r="30" spans="1:16" s="18" customFormat="1" ht="22.5">
      <c r="A30" s="70" t="s">
        <v>164</v>
      </c>
      <c r="B30" s="37" t="s">
        <v>35</v>
      </c>
      <c r="C30" s="38" t="s">
        <v>48</v>
      </c>
      <c r="D30" s="97">
        <f t="shared" si="0"/>
        <v>0</v>
      </c>
      <c r="E30" s="108">
        <f>E31+E32+E33+E34</f>
        <v>0</v>
      </c>
      <c r="F30" s="97">
        <f t="shared" si="1"/>
        <v>0</v>
      </c>
      <c r="G30" s="108">
        <f t="shared" ref="G30:P30" si="9">G31+G32+G33+G34</f>
        <v>0</v>
      </c>
      <c r="H30" s="108">
        <f t="shared" si="9"/>
        <v>0</v>
      </c>
      <c r="I30" s="108">
        <f t="shared" si="9"/>
        <v>0</v>
      </c>
      <c r="J30" s="108">
        <f t="shared" si="9"/>
        <v>0</v>
      </c>
      <c r="K30" s="108">
        <f t="shared" si="9"/>
        <v>0</v>
      </c>
      <c r="L30" s="108">
        <f t="shared" si="9"/>
        <v>0</v>
      </c>
      <c r="M30" s="110">
        <f t="shared" si="9"/>
        <v>0</v>
      </c>
      <c r="N30" s="110">
        <f t="shared" si="9"/>
        <v>0</v>
      </c>
      <c r="O30" s="110">
        <f t="shared" si="9"/>
        <v>0</v>
      </c>
      <c r="P30" s="98">
        <f t="shared" si="9"/>
        <v>0</v>
      </c>
    </row>
    <row r="31" spans="1:16" s="18" customFormat="1" ht="33.75">
      <c r="A31" s="64" t="s">
        <v>165</v>
      </c>
      <c r="B31" s="20" t="s">
        <v>49</v>
      </c>
      <c r="C31" s="21" t="s">
        <v>50</v>
      </c>
      <c r="D31" s="97">
        <f t="shared" si="0"/>
        <v>0</v>
      </c>
      <c r="E31" s="100"/>
      <c r="F31" s="97">
        <f t="shared" si="1"/>
        <v>0</v>
      </c>
      <c r="G31" s="100"/>
      <c r="H31" s="99"/>
      <c r="I31" s="100"/>
      <c r="J31" s="99"/>
      <c r="K31" s="99"/>
      <c r="L31" s="100"/>
      <c r="M31" s="109"/>
      <c r="N31" s="109"/>
      <c r="O31" s="109"/>
      <c r="P31" s="101"/>
    </row>
    <row r="32" spans="1:16" s="18" customFormat="1" ht="22.5">
      <c r="A32" s="69" t="s">
        <v>166</v>
      </c>
      <c r="B32" s="22" t="s">
        <v>51</v>
      </c>
      <c r="C32" s="23" t="s">
        <v>52</v>
      </c>
      <c r="D32" s="97">
        <f t="shared" si="0"/>
        <v>0</v>
      </c>
      <c r="E32" s="109"/>
      <c r="F32" s="97">
        <f t="shared" si="1"/>
        <v>0</v>
      </c>
      <c r="G32" s="109"/>
      <c r="H32" s="99"/>
      <c r="I32" s="100"/>
      <c r="J32" s="99"/>
      <c r="K32" s="99"/>
      <c r="L32" s="100"/>
      <c r="M32" s="109"/>
      <c r="N32" s="109"/>
      <c r="O32" s="109"/>
      <c r="P32" s="101"/>
    </row>
    <row r="33" spans="1:16" s="18" customFormat="1" ht="11.25">
      <c r="A33" s="69" t="s">
        <v>167</v>
      </c>
      <c r="B33" s="22" t="s">
        <v>53</v>
      </c>
      <c r="C33" s="23" t="s">
        <v>54</v>
      </c>
      <c r="D33" s="97">
        <f t="shared" si="0"/>
        <v>0</v>
      </c>
      <c r="E33" s="109"/>
      <c r="F33" s="97">
        <f t="shared" si="1"/>
        <v>0</v>
      </c>
      <c r="G33" s="109"/>
      <c r="H33" s="99"/>
      <c r="I33" s="100"/>
      <c r="J33" s="99"/>
      <c r="K33" s="99"/>
      <c r="L33" s="100"/>
      <c r="M33" s="109"/>
      <c r="N33" s="109"/>
      <c r="O33" s="109"/>
      <c r="P33" s="101"/>
    </row>
    <row r="34" spans="1:16" s="18" customFormat="1" ht="11.25">
      <c r="A34" s="69" t="s">
        <v>168</v>
      </c>
      <c r="B34" s="22" t="s">
        <v>55</v>
      </c>
      <c r="C34" s="23" t="s">
        <v>56</v>
      </c>
      <c r="D34" s="97">
        <f t="shared" si="0"/>
        <v>0</v>
      </c>
      <c r="E34" s="109"/>
      <c r="F34" s="97">
        <f t="shared" si="1"/>
        <v>0</v>
      </c>
      <c r="G34" s="109"/>
      <c r="H34" s="99"/>
      <c r="I34" s="100"/>
      <c r="J34" s="99"/>
      <c r="K34" s="99"/>
      <c r="L34" s="100"/>
      <c r="M34" s="109"/>
      <c r="N34" s="109"/>
      <c r="O34" s="109"/>
      <c r="P34" s="101"/>
    </row>
    <row r="35" spans="1:16" s="18" customFormat="1" ht="11.25">
      <c r="A35" s="71" t="s">
        <v>169</v>
      </c>
      <c r="B35" s="39" t="s">
        <v>37</v>
      </c>
      <c r="C35" s="40" t="s">
        <v>57</v>
      </c>
      <c r="D35" s="97">
        <f t="shared" ref="D35:D66" si="10">F35+P35-E35</f>
        <v>20549400</v>
      </c>
      <c r="E35" s="108">
        <f>E36+E37</f>
        <v>0</v>
      </c>
      <c r="F35" s="97">
        <f t="shared" ref="F35:F66" si="11">H35+I35+J35+K35+L35+M35+N35+O35-G35</f>
        <v>20549400</v>
      </c>
      <c r="G35" s="108">
        <f t="shared" ref="G35:P35" si="12">G36+G37</f>
        <v>0</v>
      </c>
      <c r="H35" s="108">
        <f t="shared" si="12"/>
        <v>0</v>
      </c>
      <c r="I35" s="108">
        <f t="shared" si="12"/>
        <v>0</v>
      </c>
      <c r="J35" s="108">
        <f t="shared" si="12"/>
        <v>0</v>
      </c>
      <c r="K35" s="108">
        <f t="shared" si="12"/>
        <v>0</v>
      </c>
      <c r="L35" s="108">
        <f t="shared" si="12"/>
        <v>0</v>
      </c>
      <c r="M35" s="110">
        <f t="shared" si="12"/>
        <v>20549400</v>
      </c>
      <c r="N35" s="110">
        <f t="shared" si="12"/>
        <v>0</v>
      </c>
      <c r="O35" s="110">
        <f t="shared" si="12"/>
        <v>0</v>
      </c>
      <c r="P35" s="98">
        <f t="shared" si="12"/>
        <v>0</v>
      </c>
    </row>
    <row r="36" spans="1:16" s="18" customFormat="1" ht="33.75">
      <c r="A36" s="64" t="s">
        <v>170</v>
      </c>
      <c r="B36" s="20" t="s">
        <v>58</v>
      </c>
      <c r="C36" s="21" t="s">
        <v>59</v>
      </c>
      <c r="D36" s="97">
        <f t="shared" si="10"/>
        <v>20549400</v>
      </c>
      <c r="E36" s="111"/>
      <c r="F36" s="97">
        <f t="shared" si="11"/>
        <v>20549400</v>
      </c>
      <c r="G36" s="111"/>
      <c r="H36" s="99"/>
      <c r="I36" s="100"/>
      <c r="J36" s="99"/>
      <c r="K36" s="99"/>
      <c r="L36" s="100"/>
      <c r="M36" s="109">
        <v>20549400</v>
      </c>
      <c r="N36" s="109"/>
      <c r="O36" s="109"/>
      <c r="P36" s="101"/>
    </row>
    <row r="37" spans="1:16" s="18" customFormat="1" ht="12" thickBot="1">
      <c r="A37" s="136" t="s">
        <v>171</v>
      </c>
      <c r="B37" s="73" t="s">
        <v>60</v>
      </c>
      <c r="C37" s="74" t="s">
        <v>61</v>
      </c>
      <c r="D37" s="112">
        <f t="shared" si="10"/>
        <v>0</v>
      </c>
      <c r="E37" s="113"/>
      <c r="F37" s="112">
        <f t="shared" si="11"/>
        <v>0</v>
      </c>
      <c r="G37" s="113"/>
      <c r="H37" s="114"/>
      <c r="I37" s="113"/>
      <c r="J37" s="114"/>
      <c r="K37" s="114"/>
      <c r="L37" s="113"/>
      <c r="M37" s="130"/>
      <c r="N37" s="130"/>
      <c r="O37" s="130"/>
      <c r="P37" s="115"/>
    </row>
    <row r="38" spans="1:16" s="18" customFormat="1" ht="11.25">
      <c r="A38" s="75" t="s">
        <v>64</v>
      </c>
      <c r="B38" s="41" t="s">
        <v>65</v>
      </c>
      <c r="C38" s="42"/>
      <c r="D38" s="95">
        <f t="shared" si="10"/>
        <v>851175308.64999998</v>
      </c>
      <c r="E38" s="95">
        <f>E39+E69+E75+E84</f>
        <v>0</v>
      </c>
      <c r="F38" s="95">
        <f t="shared" si="11"/>
        <v>851175308.64999998</v>
      </c>
      <c r="G38" s="95">
        <f t="shared" ref="G38:P38" si="13">G39+G69+G75+G84</f>
        <v>22791402</v>
      </c>
      <c r="H38" s="95">
        <f t="shared" si="13"/>
        <v>0</v>
      </c>
      <c r="I38" s="95">
        <f t="shared" si="13"/>
        <v>0</v>
      </c>
      <c r="J38" s="95">
        <f t="shared" si="13"/>
        <v>0</v>
      </c>
      <c r="K38" s="95">
        <f t="shared" si="13"/>
        <v>0</v>
      </c>
      <c r="L38" s="95">
        <f t="shared" si="13"/>
        <v>0</v>
      </c>
      <c r="M38" s="126">
        <f t="shared" si="13"/>
        <v>584315085.38</v>
      </c>
      <c r="N38" s="126">
        <f t="shared" si="13"/>
        <v>236997749.97</v>
      </c>
      <c r="O38" s="126">
        <f t="shared" si="13"/>
        <v>52653875.299999997</v>
      </c>
      <c r="P38" s="96">
        <f t="shared" si="13"/>
        <v>0</v>
      </c>
    </row>
    <row r="39" spans="1:16" s="18" customFormat="1" ht="11.25">
      <c r="A39" s="76" t="s">
        <v>66</v>
      </c>
      <c r="B39" s="39" t="s">
        <v>67</v>
      </c>
      <c r="C39" s="40" t="s">
        <v>62</v>
      </c>
      <c r="D39" s="116">
        <f t="shared" si="10"/>
        <v>628623761.70000005</v>
      </c>
      <c r="E39" s="116">
        <f>E40+E44+E51+E54+E57+E61+E65+E67</f>
        <v>0</v>
      </c>
      <c r="F39" s="97">
        <f t="shared" si="11"/>
        <v>628623761.70000005</v>
      </c>
      <c r="G39" s="116">
        <f t="shared" ref="G39:P39" si="14">G40+G44+G51+G54+G57+G61+G65+G67</f>
        <v>22791402</v>
      </c>
      <c r="H39" s="116">
        <f t="shared" si="14"/>
        <v>0</v>
      </c>
      <c r="I39" s="116">
        <f t="shared" si="14"/>
        <v>0</v>
      </c>
      <c r="J39" s="116">
        <f t="shared" si="14"/>
        <v>0</v>
      </c>
      <c r="K39" s="116">
        <f t="shared" si="14"/>
        <v>0</v>
      </c>
      <c r="L39" s="116">
        <f t="shared" si="14"/>
        <v>0</v>
      </c>
      <c r="M39" s="131">
        <f t="shared" si="14"/>
        <v>560089181.39999998</v>
      </c>
      <c r="N39" s="131">
        <f t="shared" si="14"/>
        <v>42107343.920000002</v>
      </c>
      <c r="O39" s="131">
        <f t="shared" si="14"/>
        <v>49218638.380000003</v>
      </c>
      <c r="P39" s="117">
        <f t="shared" si="14"/>
        <v>0</v>
      </c>
    </row>
    <row r="40" spans="1:16" s="18" customFormat="1" ht="33.75">
      <c r="A40" s="63" t="s">
        <v>172</v>
      </c>
      <c r="B40" s="37" t="s">
        <v>68</v>
      </c>
      <c r="C40" s="38" t="s">
        <v>65</v>
      </c>
      <c r="D40" s="116">
        <f t="shared" si="10"/>
        <v>66220121.359999999</v>
      </c>
      <c r="E40" s="110">
        <f>E41+E42+E43</f>
        <v>0</v>
      </c>
      <c r="F40" s="97">
        <f t="shared" si="11"/>
        <v>66220121.359999999</v>
      </c>
      <c r="G40" s="110">
        <f t="shared" ref="G40:P40" si="15">G41+G42+G43</f>
        <v>0</v>
      </c>
      <c r="H40" s="110">
        <f t="shared" si="15"/>
        <v>0</v>
      </c>
      <c r="I40" s="110">
        <f t="shared" si="15"/>
        <v>0</v>
      </c>
      <c r="J40" s="110">
        <f t="shared" si="15"/>
        <v>0</v>
      </c>
      <c r="K40" s="110">
        <f t="shared" si="15"/>
        <v>0</v>
      </c>
      <c r="L40" s="110">
        <f t="shared" si="15"/>
        <v>0</v>
      </c>
      <c r="M40" s="129">
        <f t="shared" si="15"/>
        <v>45179890.009999998</v>
      </c>
      <c r="N40" s="129">
        <f t="shared" si="15"/>
        <v>0</v>
      </c>
      <c r="O40" s="129">
        <f t="shared" si="15"/>
        <v>21040231.350000001</v>
      </c>
      <c r="P40" s="104">
        <f t="shared" si="15"/>
        <v>0</v>
      </c>
    </row>
    <row r="41" spans="1:16" s="18" customFormat="1" ht="22.5">
      <c r="A41" s="64" t="s">
        <v>173</v>
      </c>
      <c r="B41" s="20" t="s">
        <v>69</v>
      </c>
      <c r="C41" s="21" t="s">
        <v>70</v>
      </c>
      <c r="D41" s="116">
        <f t="shared" si="10"/>
        <v>48341015.729999997</v>
      </c>
      <c r="E41" s="100"/>
      <c r="F41" s="97">
        <f t="shared" si="11"/>
        <v>48341015.729999997</v>
      </c>
      <c r="G41" s="100"/>
      <c r="H41" s="99"/>
      <c r="I41" s="100"/>
      <c r="J41" s="99"/>
      <c r="K41" s="99"/>
      <c r="L41" s="100"/>
      <c r="M41" s="127">
        <v>33151213.91</v>
      </c>
      <c r="N41" s="127"/>
      <c r="O41" s="127">
        <v>15189801.82</v>
      </c>
      <c r="P41" s="101"/>
    </row>
    <row r="42" spans="1:16" s="18" customFormat="1" ht="11.25">
      <c r="A42" s="72" t="s">
        <v>174</v>
      </c>
      <c r="B42" s="24" t="s">
        <v>71</v>
      </c>
      <c r="C42" s="25" t="s">
        <v>72</v>
      </c>
      <c r="D42" s="116">
        <f t="shared" si="10"/>
        <v>3949668.07</v>
      </c>
      <c r="E42" s="109"/>
      <c r="F42" s="97">
        <f t="shared" si="11"/>
        <v>3949668.07</v>
      </c>
      <c r="G42" s="109"/>
      <c r="H42" s="99"/>
      <c r="I42" s="100"/>
      <c r="J42" s="99"/>
      <c r="K42" s="99"/>
      <c r="L42" s="100"/>
      <c r="M42" s="127">
        <v>2541645.4500000002</v>
      </c>
      <c r="N42" s="127"/>
      <c r="O42" s="127">
        <v>1408022.62</v>
      </c>
      <c r="P42" s="101"/>
    </row>
    <row r="43" spans="1:16" s="18" customFormat="1" ht="11.25">
      <c r="A43" s="64" t="s">
        <v>175</v>
      </c>
      <c r="B43" s="22" t="s">
        <v>73</v>
      </c>
      <c r="C43" s="23" t="s">
        <v>74</v>
      </c>
      <c r="D43" s="116">
        <f t="shared" si="10"/>
        <v>13929437.560000001</v>
      </c>
      <c r="E43" s="100"/>
      <c r="F43" s="97">
        <f t="shared" si="11"/>
        <v>13929437.560000001</v>
      </c>
      <c r="G43" s="100"/>
      <c r="H43" s="99"/>
      <c r="I43" s="100"/>
      <c r="J43" s="99"/>
      <c r="K43" s="99"/>
      <c r="L43" s="100"/>
      <c r="M43" s="127">
        <v>9487030.6500000004</v>
      </c>
      <c r="N43" s="127"/>
      <c r="O43" s="127">
        <v>4442406.91</v>
      </c>
      <c r="P43" s="101"/>
    </row>
    <row r="44" spans="1:16" s="18" customFormat="1" ht="11.25">
      <c r="A44" s="71" t="s">
        <v>176</v>
      </c>
      <c r="B44" s="39" t="s">
        <v>75</v>
      </c>
      <c r="C44" s="40" t="s">
        <v>67</v>
      </c>
      <c r="D44" s="116">
        <f t="shared" si="10"/>
        <v>85808651.200000003</v>
      </c>
      <c r="E44" s="110">
        <f>E45+E46+E47+E48+E49+E50</f>
        <v>0</v>
      </c>
      <c r="F44" s="97">
        <f t="shared" si="11"/>
        <v>85808651.200000003</v>
      </c>
      <c r="G44" s="110">
        <f t="shared" ref="G44:P44" si="16">G45+G46+G47+G48+G49+G50</f>
        <v>0</v>
      </c>
      <c r="H44" s="110">
        <f t="shared" si="16"/>
        <v>0</v>
      </c>
      <c r="I44" s="110">
        <f t="shared" si="16"/>
        <v>0</v>
      </c>
      <c r="J44" s="110">
        <f t="shared" si="16"/>
        <v>0</v>
      </c>
      <c r="K44" s="110">
        <f t="shared" si="16"/>
        <v>0</v>
      </c>
      <c r="L44" s="110">
        <f t="shared" si="16"/>
        <v>0</v>
      </c>
      <c r="M44" s="129">
        <f t="shared" si="16"/>
        <v>21663403.899999999</v>
      </c>
      <c r="N44" s="129">
        <f t="shared" si="16"/>
        <v>38155265.850000001</v>
      </c>
      <c r="O44" s="129">
        <f t="shared" si="16"/>
        <v>25989981.449999999</v>
      </c>
      <c r="P44" s="104">
        <f t="shared" si="16"/>
        <v>0</v>
      </c>
    </row>
    <row r="45" spans="1:16" s="18" customFormat="1" ht="22.5">
      <c r="A45" s="64" t="s">
        <v>177</v>
      </c>
      <c r="B45" s="20" t="s">
        <v>76</v>
      </c>
      <c r="C45" s="21" t="s">
        <v>77</v>
      </c>
      <c r="D45" s="116">
        <f t="shared" si="10"/>
        <v>2129433.33</v>
      </c>
      <c r="E45" s="100"/>
      <c r="F45" s="97">
        <f t="shared" si="11"/>
        <v>2129433.33</v>
      </c>
      <c r="G45" s="100"/>
      <c r="H45" s="99"/>
      <c r="I45" s="100"/>
      <c r="J45" s="99"/>
      <c r="K45" s="99"/>
      <c r="L45" s="100"/>
      <c r="M45" s="127">
        <v>1734949.77</v>
      </c>
      <c r="N45" s="127"/>
      <c r="O45" s="127">
        <v>394483.56</v>
      </c>
      <c r="P45" s="101"/>
    </row>
    <row r="46" spans="1:16" s="18" customFormat="1" ht="11.25">
      <c r="A46" s="69" t="s">
        <v>178</v>
      </c>
      <c r="B46" s="22" t="s">
        <v>78</v>
      </c>
      <c r="C46" s="23" t="s">
        <v>79</v>
      </c>
      <c r="D46" s="116">
        <f t="shared" si="10"/>
        <v>216477.99</v>
      </c>
      <c r="E46" s="109"/>
      <c r="F46" s="97">
        <f t="shared" si="11"/>
        <v>216477.99</v>
      </c>
      <c r="G46" s="109"/>
      <c r="H46" s="99"/>
      <c r="I46" s="100"/>
      <c r="J46" s="99"/>
      <c r="K46" s="99"/>
      <c r="L46" s="100"/>
      <c r="M46" s="127"/>
      <c r="N46" s="127">
        <v>117830.99</v>
      </c>
      <c r="O46" s="127">
        <v>98647</v>
      </c>
      <c r="P46" s="101"/>
    </row>
    <row r="47" spans="1:16" s="18" customFormat="1" ht="11.25">
      <c r="A47" s="69" t="s">
        <v>179</v>
      </c>
      <c r="B47" s="22" t="s">
        <v>80</v>
      </c>
      <c r="C47" s="23" t="s">
        <v>81</v>
      </c>
      <c r="D47" s="116">
        <f t="shared" si="10"/>
        <v>11144943.609999999</v>
      </c>
      <c r="E47" s="100"/>
      <c r="F47" s="97">
        <f t="shared" si="11"/>
        <v>11144943.609999999</v>
      </c>
      <c r="G47" s="100"/>
      <c r="H47" s="99"/>
      <c r="I47" s="100"/>
      <c r="J47" s="99"/>
      <c r="K47" s="99"/>
      <c r="L47" s="100"/>
      <c r="M47" s="127">
        <v>1171456.52</v>
      </c>
      <c r="N47" s="127">
        <v>5826578.6900000004</v>
      </c>
      <c r="O47" s="127">
        <v>4146908.4</v>
      </c>
      <c r="P47" s="101"/>
    </row>
    <row r="48" spans="1:16" s="18" customFormat="1" ht="12" thickBot="1">
      <c r="A48" s="136" t="s">
        <v>180</v>
      </c>
      <c r="B48" s="22" t="s">
        <v>82</v>
      </c>
      <c r="C48" s="23" t="s">
        <v>83</v>
      </c>
      <c r="D48" s="112">
        <f t="shared" si="10"/>
        <v>141234.04</v>
      </c>
      <c r="E48" s="113"/>
      <c r="F48" s="119">
        <f t="shared" si="11"/>
        <v>141234.04</v>
      </c>
      <c r="G48" s="113"/>
      <c r="H48" s="114"/>
      <c r="I48" s="113"/>
      <c r="J48" s="114"/>
      <c r="K48" s="114"/>
      <c r="L48" s="113"/>
      <c r="M48" s="127"/>
      <c r="N48" s="127">
        <v>141234.04</v>
      </c>
      <c r="O48" s="127"/>
      <c r="P48" s="101"/>
    </row>
    <row r="49" spans="1:16" s="18" customFormat="1" ht="11.25">
      <c r="A49" s="69" t="s">
        <v>181</v>
      </c>
      <c r="B49" s="142" t="s">
        <v>84</v>
      </c>
      <c r="C49" s="143" t="s">
        <v>85</v>
      </c>
      <c r="D49" s="120">
        <f t="shared" si="10"/>
        <v>50959924.289999999</v>
      </c>
      <c r="E49" s="144"/>
      <c r="F49" s="140">
        <f t="shared" si="11"/>
        <v>50959924.289999999</v>
      </c>
      <c r="G49" s="144"/>
      <c r="H49" s="145"/>
      <c r="I49" s="144"/>
      <c r="J49" s="145"/>
      <c r="K49" s="145"/>
      <c r="L49" s="144"/>
      <c r="M49" s="146">
        <v>8547066.8000000007</v>
      </c>
      <c r="N49" s="146">
        <v>24419603.010000002</v>
      </c>
      <c r="O49" s="146">
        <v>17993254.48</v>
      </c>
      <c r="P49" s="147"/>
    </row>
    <row r="50" spans="1:16" s="18" customFormat="1" ht="11.25">
      <c r="A50" s="69" t="s">
        <v>182</v>
      </c>
      <c r="B50" s="22" t="s">
        <v>86</v>
      </c>
      <c r="C50" s="23" t="s">
        <v>87</v>
      </c>
      <c r="D50" s="116">
        <f t="shared" si="10"/>
        <v>21216637.940000001</v>
      </c>
      <c r="E50" s="109"/>
      <c r="F50" s="97">
        <f t="shared" si="11"/>
        <v>21216637.940000001</v>
      </c>
      <c r="G50" s="109"/>
      <c r="H50" s="99"/>
      <c r="I50" s="100"/>
      <c r="J50" s="99"/>
      <c r="K50" s="99"/>
      <c r="L50" s="100"/>
      <c r="M50" s="127">
        <v>10209930.810000001</v>
      </c>
      <c r="N50" s="127">
        <v>7650019.1200000001</v>
      </c>
      <c r="O50" s="127">
        <v>3356688.01</v>
      </c>
      <c r="P50" s="101"/>
    </row>
    <row r="51" spans="1:16" s="18" customFormat="1" ht="11.25">
      <c r="A51" s="71" t="s">
        <v>183</v>
      </c>
      <c r="B51" s="39" t="s">
        <v>88</v>
      </c>
      <c r="C51" s="40" t="s">
        <v>68</v>
      </c>
      <c r="D51" s="116">
        <f t="shared" si="10"/>
        <v>913361.26</v>
      </c>
      <c r="E51" s="110">
        <f>E52+E53</f>
        <v>0</v>
      </c>
      <c r="F51" s="97">
        <f t="shared" si="11"/>
        <v>913361.26</v>
      </c>
      <c r="G51" s="110">
        <f t="shared" ref="G51:P51" si="17">G52+G53</f>
        <v>0</v>
      </c>
      <c r="H51" s="110">
        <f t="shared" si="17"/>
        <v>0</v>
      </c>
      <c r="I51" s="110">
        <f t="shared" si="17"/>
        <v>0</v>
      </c>
      <c r="J51" s="110">
        <f t="shared" si="17"/>
        <v>0</v>
      </c>
      <c r="K51" s="110">
        <f t="shared" si="17"/>
        <v>0</v>
      </c>
      <c r="L51" s="110">
        <f t="shared" si="17"/>
        <v>0</v>
      </c>
      <c r="M51" s="129">
        <f t="shared" si="17"/>
        <v>913361.26</v>
      </c>
      <c r="N51" s="129">
        <f t="shared" si="17"/>
        <v>0</v>
      </c>
      <c r="O51" s="129">
        <f t="shared" si="17"/>
        <v>0</v>
      </c>
      <c r="P51" s="104">
        <f t="shared" si="17"/>
        <v>0</v>
      </c>
    </row>
    <row r="52" spans="1:16" s="18" customFormat="1" ht="22.5">
      <c r="A52" s="64" t="s">
        <v>184</v>
      </c>
      <c r="B52" s="20" t="s">
        <v>89</v>
      </c>
      <c r="C52" s="21" t="s">
        <v>69</v>
      </c>
      <c r="D52" s="116">
        <f t="shared" si="10"/>
        <v>913361.26</v>
      </c>
      <c r="E52" s="100"/>
      <c r="F52" s="97">
        <f t="shared" si="11"/>
        <v>913361.26</v>
      </c>
      <c r="G52" s="100"/>
      <c r="H52" s="99"/>
      <c r="I52" s="100"/>
      <c r="J52" s="99"/>
      <c r="K52" s="99"/>
      <c r="L52" s="100"/>
      <c r="M52" s="127">
        <v>913361.26</v>
      </c>
      <c r="N52" s="127"/>
      <c r="O52" s="127"/>
      <c r="P52" s="101"/>
    </row>
    <row r="53" spans="1:16" s="18" customFormat="1" ht="11.25">
      <c r="A53" s="72" t="s">
        <v>185</v>
      </c>
      <c r="B53" s="22" t="s">
        <v>90</v>
      </c>
      <c r="C53" s="23" t="s">
        <v>71</v>
      </c>
      <c r="D53" s="116">
        <f t="shared" si="10"/>
        <v>0</v>
      </c>
      <c r="E53" s="109"/>
      <c r="F53" s="97">
        <f t="shared" si="11"/>
        <v>0</v>
      </c>
      <c r="G53" s="109"/>
      <c r="H53" s="99"/>
      <c r="I53" s="100"/>
      <c r="J53" s="99"/>
      <c r="K53" s="99"/>
      <c r="L53" s="100"/>
      <c r="M53" s="127"/>
      <c r="N53" s="127"/>
      <c r="O53" s="127"/>
      <c r="P53" s="101"/>
    </row>
    <row r="54" spans="1:16" s="18" customFormat="1" ht="11.25">
      <c r="A54" s="63" t="s">
        <v>186</v>
      </c>
      <c r="B54" s="37" t="s">
        <v>91</v>
      </c>
      <c r="C54" s="38" t="s">
        <v>75</v>
      </c>
      <c r="D54" s="116">
        <f t="shared" si="10"/>
        <v>349432329.25</v>
      </c>
      <c r="E54" s="108">
        <f>E55+E56</f>
        <v>0</v>
      </c>
      <c r="F54" s="97">
        <f t="shared" si="11"/>
        <v>349432329.25</v>
      </c>
      <c r="G54" s="108">
        <f t="shared" ref="G54:P54" si="18">G55+G56</f>
        <v>0</v>
      </c>
      <c r="H54" s="108">
        <f t="shared" si="18"/>
        <v>0</v>
      </c>
      <c r="I54" s="108">
        <f t="shared" si="18"/>
        <v>0</v>
      </c>
      <c r="J54" s="108">
        <f t="shared" si="18"/>
        <v>0</v>
      </c>
      <c r="K54" s="108">
        <f t="shared" si="18"/>
        <v>0</v>
      </c>
      <c r="L54" s="108">
        <f t="shared" si="18"/>
        <v>0</v>
      </c>
      <c r="M54" s="128">
        <f t="shared" si="18"/>
        <v>346204778.76999998</v>
      </c>
      <c r="N54" s="128">
        <f t="shared" si="18"/>
        <v>3119372.67</v>
      </c>
      <c r="O54" s="128">
        <f t="shared" si="18"/>
        <v>108177.81</v>
      </c>
      <c r="P54" s="98">
        <f t="shared" si="18"/>
        <v>0</v>
      </c>
    </row>
    <row r="55" spans="1:16" s="18" customFormat="1" ht="33.75">
      <c r="A55" s="64" t="s">
        <v>187</v>
      </c>
      <c r="B55" s="20" t="s">
        <v>92</v>
      </c>
      <c r="C55" s="21" t="s">
        <v>76</v>
      </c>
      <c r="D55" s="116">
        <f t="shared" si="10"/>
        <v>347177895.83999997</v>
      </c>
      <c r="E55" s="100"/>
      <c r="F55" s="97">
        <f t="shared" si="11"/>
        <v>347177895.83999997</v>
      </c>
      <c r="G55" s="100"/>
      <c r="H55" s="99"/>
      <c r="I55" s="100"/>
      <c r="J55" s="99"/>
      <c r="K55" s="99"/>
      <c r="L55" s="100"/>
      <c r="M55" s="127">
        <v>345992991.17000002</v>
      </c>
      <c r="N55" s="127">
        <v>1184904.67</v>
      </c>
      <c r="O55" s="127"/>
      <c r="P55" s="101"/>
    </row>
    <row r="56" spans="1:16" s="18" customFormat="1" ht="33.75">
      <c r="A56" s="72" t="s">
        <v>93</v>
      </c>
      <c r="B56" s="22" t="s">
        <v>94</v>
      </c>
      <c r="C56" s="30" t="s">
        <v>78</v>
      </c>
      <c r="D56" s="116">
        <f t="shared" si="10"/>
        <v>2254433.41</v>
      </c>
      <c r="E56" s="109"/>
      <c r="F56" s="97">
        <f t="shared" si="11"/>
        <v>2254433.41</v>
      </c>
      <c r="G56" s="109"/>
      <c r="H56" s="118"/>
      <c r="I56" s="109"/>
      <c r="J56" s="118"/>
      <c r="K56" s="99"/>
      <c r="L56" s="100"/>
      <c r="M56" s="127">
        <v>211787.6</v>
      </c>
      <c r="N56" s="127">
        <v>1934468</v>
      </c>
      <c r="O56" s="127">
        <v>108177.81</v>
      </c>
      <c r="P56" s="101"/>
    </row>
    <row r="57" spans="1:16" s="18" customFormat="1" ht="11.25">
      <c r="A57" s="63" t="s">
        <v>188</v>
      </c>
      <c r="B57" s="37" t="s">
        <v>95</v>
      </c>
      <c r="C57" s="38" t="s">
        <v>88</v>
      </c>
      <c r="D57" s="116">
        <f t="shared" si="10"/>
        <v>0</v>
      </c>
      <c r="E57" s="108">
        <f>E58+E59+E60</f>
        <v>0</v>
      </c>
      <c r="F57" s="97">
        <f t="shared" si="11"/>
        <v>0</v>
      </c>
      <c r="G57" s="108">
        <f t="shared" ref="G57:P57" si="19">G58+G59+G60</f>
        <v>22791402</v>
      </c>
      <c r="H57" s="108">
        <f t="shared" si="19"/>
        <v>0</v>
      </c>
      <c r="I57" s="108">
        <f t="shared" si="19"/>
        <v>0</v>
      </c>
      <c r="J57" s="108">
        <f t="shared" si="19"/>
        <v>0</v>
      </c>
      <c r="K57" s="108">
        <f t="shared" si="19"/>
        <v>0</v>
      </c>
      <c r="L57" s="108">
        <f t="shared" si="19"/>
        <v>0</v>
      </c>
      <c r="M57" s="110">
        <f t="shared" si="19"/>
        <v>22160000</v>
      </c>
      <c r="N57" s="110">
        <f t="shared" si="19"/>
        <v>300000</v>
      </c>
      <c r="O57" s="110">
        <f t="shared" si="19"/>
        <v>331402</v>
      </c>
      <c r="P57" s="98">
        <f t="shared" si="19"/>
        <v>0</v>
      </c>
    </row>
    <row r="58" spans="1:16" s="18" customFormat="1" ht="33.75">
      <c r="A58" s="64" t="s">
        <v>189</v>
      </c>
      <c r="B58" s="20" t="s">
        <v>96</v>
      </c>
      <c r="C58" s="21" t="s">
        <v>89</v>
      </c>
      <c r="D58" s="116">
        <f t="shared" si="10"/>
        <v>0</v>
      </c>
      <c r="E58" s="100"/>
      <c r="F58" s="97">
        <f t="shared" si="11"/>
        <v>0</v>
      </c>
      <c r="G58" s="100">
        <v>22791402</v>
      </c>
      <c r="H58" s="99"/>
      <c r="I58" s="100"/>
      <c r="J58" s="99"/>
      <c r="K58" s="99"/>
      <c r="L58" s="99"/>
      <c r="M58" s="109">
        <v>22160000</v>
      </c>
      <c r="N58" s="109">
        <v>300000</v>
      </c>
      <c r="O58" s="109">
        <v>331402</v>
      </c>
      <c r="P58" s="101"/>
    </row>
    <row r="59" spans="1:16" s="18" customFormat="1" ht="33.75">
      <c r="A59" s="64" t="s">
        <v>190</v>
      </c>
      <c r="B59" s="20" t="s">
        <v>97</v>
      </c>
      <c r="C59" s="21" t="s">
        <v>90</v>
      </c>
      <c r="D59" s="116">
        <f t="shared" si="10"/>
        <v>0</v>
      </c>
      <c r="E59" s="100"/>
      <c r="F59" s="97">
        <f t="shared" si="11"/>
        <v>0</v>
      </c>
      <c r="G59" s="100"/>
      <c r="H59" s="99"/>
      <c r="I59" s="100"/>
      <c r="J59" s="99"/>
      <c r="K59" s="99"/>
      <c r="L59" s="100"/>
      <c r="M59" s="109"/>
      <c r="N59" s="109"/>
      <c r="O59" s="109"/>
      <c r="P59" s="101"/>
    </row>
    <row r="60" spans="1:16" s="18" customFormat="1" ht="22.5">
      <c r="A60" s="64" t="s">
        <v>191</v>
      </c>
      <c r="B60" s="24" t="s">
        <v>98</v>
      </c>
      <c r="C60" s="25" t="s">
        <v>99</v>
      </c>
      <c r="D60" s="116">
        <f t="shared" si="10"/>
        <v>0</v>
      </c>
      <c r="E60" s="111"/>
      <c r="F60" s="97">
        <f t="shared" si="11"/>
        <v>0</v>
      </c>
      <c r="G60" s="111"/>
      <c r="H60" s="99"/>
      <c r="I60" s="100"/>
      <c r="J60" s="99"/>
      <c r="K60" s="99"/>
      <c r="L60" s="100"/>
      <c r="M60" s="109"/>
      <c r="N60" s="109"/>
      <c r="O60" s="109"/>
      <c r="P60" s="101"/>
    </row>
    <row r="61" spans="1:16" s="18" customFormat="1" ht="11.25">
      <c r="A61" s="71" t="s">
        <v>192</v>
      </c>
      <c r="B61" s="39" t="s">
        <v>100</v>
      </c>
      <c r="C61" s="40" t="s">
        <v>91</v>
      </c>
      <c r="D61" s="116">
        <f t="shared" si="10"/>
        <v>124358642.08</v>
      </c>
      <c r="E61" s="110">
        <f>E62+E63+E64</f>
        <v>0</v>
      </c>
      <c r="F61" s="97">
        <f t="shared" si="11"/>
        <v>124358642.08</v>
      </c>
      <c r="G61" s="110">
        <f t="shared" ref="G61:P61" si="20">G62+G63+G64</f>
        <v>0</v>
      </c>
      <c r="H61" s="110">
        <f t="shared" si="20"/>
        <v>0</v>
      </c>
      <c r="I61" s="110">
        <f t="shared" si="20"/>
        <v>0</v>
      </c>
      <c r="J61" s="103">
        <f t="shared" si="20"/>
        <v>0</v>
      </c>
      <c r="K61" s="103">
        <f t="shared" si="20"/>
        <v>0</v>
      </c>
      <c r="L61" s="103">
        <f t="shared" si="20"/>
        <v>0</v>
      </c>
      <c r="M61" s="110">
        <f t="shared" si="20"/>
        <v>123112084</v>
      </c>
      <c r="N61" s="110">
        <f t="shared" si="20"/>
        <v>165516</v>
      </c>
      <c r="O61" s="110">
        <f t="shared" si="20"/>
        <v>1081042.08</v>
      </c>
      <c r="P61" s="104">
        <f t="shared" si="20"/>
        <v>0</v>
      </c>
    </row>
    <row r="62" spans="1:16" s="18" customFormat="1" ht="33.75">
      <c r="A62" s="77" t="s">
        <v>193</v>
      </c>
      <c r="B62" s="24" t="s">
        <v>101</v>
      </c>
      <c r="C62" s="25" t="s">
        <v>92</v>
      </c>
      <c r="D62" s="116">
        <f t="shared" si="10"/>
        <v>0</v>
      </c>
      <c r="E62" s="100"/>
      <c r="F62" s="97">
        <f t="shared" si="11"/>
        <v>0</v>
      </c>
      <c r="G62" s="100"/>
      <c r="H62" s="99"/>
      <c r="I62" s="100"/>
      <c r="J62" s="99"/>
      <c r="K62" s="99"/>
      <c r="L62" s="99"/>
      <c r="M62" s="109"/>
      <c r="N62" s="109"/>
      <c r="O62" s="109"/>
      <c r="P62" s="101"/>
    </row>
    <row r="63" spans="1:16" s="18" customFormat="1" ht="11.25">
      <c r="A63" s="69" t="s">
        <v>102</v>
      </c>
      <c r="B63" s="22" t="s">
        <v>103</v>
      </c>
      <c r="C63" s="23" t="s">
        <v>94</v>
      </c>
      <c r="D63" s="116">
        <f t="shared" si="10"/>
        <v>120702403.23999999</v>
      </c>
      <c r="E63" s="109"/>
      <c r="F63" s="97">
        <f t="shared" si="11"/>
        <v>120702403.23999999</v>
      </c>
      <c r="G63" s="109"/>
      <c r="H63" s="99"/>
      <c r="I63" s="100"/>
      <c r="J63" s="99"/>
      <c r="K63" s="99"/>
      <c r="L63" s="100"/>
      <c r="M63" s="109">
        <v>120702403.23999999</v>
      </c>
      <c r="N63" s="109"/>
      <c r="O63" s="109"/>
      <c r="P63" s="101"/>
    </row>
    <row r="64" spans="1:16" s="18" customFormat="1" ht="33.75">
      <c r="A64" s="65" t="s">
        <v>104</v>
      </c>
      <c r="B64" s="26" t="s">
        <v>105</v>
      </c>
      <c r="C64" s="27" t="s">
        <v>106</v>
      </c>
      <c r="D64" s="116">
        <f t="shared" si="10"/>
        <v>3656238.84</v>
      </c>
      <c r="E64" s="109"/>
      <c r="F64" s="97">
        <f t="shared" si="11"/>
        <v>3656238.84</v>
      </c>
      <c r="G64" s="109"/>
      <c r="H64" s="99"/>
      <c r="I64" s="100"/>
      <c r="J64" s="99"/>
      <c r="K64" s="99"/>
      <c r="L64" s="100"/>
      <c r="M64" s="109">
        <v>2409680.7599999998</v>
      </c>
      <c r="N64" s="109">
        <v>165516</v>
      </c>
      <c r="O64" s="109">
        <v>1081042.08</v>
      </c>
      <c r="P64" s="101"/>
    </row>
    <row r="65" spans="1:16" s="18" customFormat="1" ht="11.25">
      <c r="A65" s="71" t="s">
        <v>195</v>
      </c>
      <c r="B65" s="39" t="s">
        <v>107</v>
      </c>
      <c r="C65" s="40" t="s">
        <v>95</v>
      </c>
      <c r="D65" s="116">
        <f t="shared" si="10"/>
        <v>0</v>
      </c>
      <c r="E65" s="110">
        <f>E66</f>
        <v>0</v>
      </c>
      <c r="F65" s="97">
        <f t="shared" si="11"/>
        <v>0</v>
      </c>
      <c r="G65" s="110">
        <f t="shared" ref="G65:P65" si="21">G66</f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0</v>
      </c>
      <c r="P65" s="104">
        <f t="shared" si="21"/>
        <v>0</v>
      </c>
    </row>
    <row r="66" spans="1:16" s="18" customFormat="1" ht="33.75">
      <c r="A66" s="77" t="s">
        <v>196</v>
      </c>
      <c r="B66" s="24" t="s">
        <v>194</v>
      </c>
      <c r="C66" s="25" t="s">
        <v>98</v>
      </c>
      <c r="D66" s="116">
        <f t="shared" si="10"/>
        <v>0</v>
      </c>
      <c r="E66" s="100"/>
      <c r="F66" s="97">
        <f t="shared" si="11"/>
        <v>0</v>
      </c>
      <c r="G66" s="100"/>
      <c r="H66" s="99"/>
      <c r="I66" s="100"/>
      <c r="J66" s="99"/>
      <c r="K66" s="99"/>
      <c r="L66" s="100"/>
      <c r="M66" s="109"/>
      <c r="N66" s="109"/>
      <c r="O66" s="109"/>
      <c r="P66" s="101"/>
    </row>
    <row r="67" spans="1:16" s="18" customFormat="1" ht="11.25">
      <c r="A67" s="62" t="s">
        <v>197</v>
      </c>
      <c r="B67" s="22" t="s">
        <v>111</v>
      </c>
      <c r="C67" s="23" t="s">
        <v>107</v>
      </c>
      <c r="D67" s="116">
        <f t="shared" ref="D67:D98" si="22">F67+P67-E67</f>
        <v>1890656.55</v>
      </c>
      <c r="E67" s="109"/>
      <c r="F67" s="97">
        <f t="shared" ref="F67:F98" si="23">H67+I67+J67+K67+L67+M67+N67+O67-G67</f>
        <v>1890656.55</v>
      </c>
      <c r="G67" s="109"/>
      <c r="H67" s="99"/>
      <c r="I67" s="100"/>
      <c r="J67" s="99"/>
      <c r="K67" s="99"/>
      <c r="L67" s="100"/>
      <c r="M67" s="127">
        <v>855663.46</v>
      </c>
      <c r="N67" s="127">
        <v>367189.4</v>
      </c>
      <c r="O67" s="127">
        <v>667803.68999999994</v>
      </c>
      <c r="P67" s="101"/>
    </row>
    <row r="68" spans="1:16" s="18" customFormat="1" ht="22.5">
      <c r="A68" s="77" t="s">
        <v>230</v>
      </c>
      <c r="B68" s="22" t="s">
        <v>231</v>
      </c>
      <c r="C68" s="23" t="s">
        <v>107</v>
      </c>
      <c r="D68" s="116">
        <f t="shared" si="22"/>
        <v>301298.94</v>
      </c>
      <c r="E68" s="109"/>
      <c r="F68" s="97">
        <f t="shared" si="23"/>
        <v>301298.94</v>
      </c>
      <c r="G68" s="109"/>
      <c r="H68" s="99"/>
      <c r="I68" s="100"/>
      <c r="J68" s="99"/>
      <c r="K68" s="99"/>
      <c r="L68" s="100"/>
      <c r="M68" s="127">
        <v>39430.83</v>
      </c>
      <c r="N68" s="127"/>
      <c r="O68" s="127">
        <v>261868.11</v>
      </c>
      <c r="P68" s="101"/>
    </row>
    <row r="69" spans="1:16" s="18" customFormat="1" ht="11.25">
      <c r="A69" s="59" t="s">
        <v>108</v>
      </c>
      <c r="B69" s="39" t="s">
        <v>109</v>
      </c>
      <c r="C69" s="40"/>
      <c r="D69" s="116">
        <f t="shared" si="22"/>
        <v>206101546.94999999</v>
      </c>
      <c r="E69" s="110">
        <f>E70</f>
        <v>0</v>
      </c>
      <c r="F69" s="97">
        <f t="shared" si="23"/>
        <v>206101546.94999999</v>
      </c>
      <c r="G69" s="110">
        <f t="shared" ref="G69:P69" si="24">G70</f>
        <v>0</v>
      </c>
      <c r="H69" s="110">
        <f t="shared" si="24"/>
        <v>0</v>
      </c>
      <c r="I69" s="110">
        <f t="shared" si="24"/>
        <v>0</v>
      </c>
      <c r="J69" s="110">
        <f t="shared" si="24"/>
        <v>0</v>
      </c>
      <c r="K69" s="110">
        <f t="shared" si="24"/>
        <v>0</v>
      </c>
      <c r="L69" s="110">
        <f t="shared" si="24"/>
        <v>0</v>
      </c>
      <c r="M69" s="129">
        <f t="shared" si="24"/>
        <v>7775903.9800000004</v>
      </c>
      <c r="N69" s="129">
        <f t="shared" si="24"/>
        <v>194890406.05000001</v>
      </c>
      <c r="O69" s="129">
        <f t="shared" si="24"/>
        <v>3435236.92</v>
      </c>
      <c r="P69" s="104">
        <f t="shared" si="24"/>
        <v>0</v>
      </c>
    </row>
    <row r="70" spans="1:16" s="18" customFormat="1" ht="22.5">
      <c r="A70" s="70" t="s">
        <v>198</v>
      </c>
      <c r="B70" s="37" t="s">
        <v>110</v>
      </c>
      <c r="C70" s="38" t="s">
        <v>111</v>
      </c>
      <c r="D70" s="116">
        <f t="shared" si="22"/>
        <v>206101546.94999999</v>
      </c>
      <c r="E70" s="108">
        <f>E71+E72+E73+E74</f>
        <v>0</v>
      </c>
      <c r="F70" s="97">
        <f t="shared" si="23"/>
        <v>206101546.94999999</v>
      </c>
      <c r="G70" s="108">
        <f t="shared" ref="G70:P70" si="25">G71+G72+G73+G74</f>
        <v>0</v>
      </c>
      <c r="H70" s="108">
        <f t="shared" si="25"/>
        <v>0</v>
      </c>
      <c r="I70" s="108">
        <f t="shared" si="25"/>
        <v>0</v>
      </c>
      <c r="J70" s="108">
        <f t="shared" si="25"/>
        <v>0</v>
      </c>
      <c r="K70" s="108">
        <f t="shared" si="25"/>
        <v>0</v>
      </c>
      <c r="L70" s="108">
        <f t="shared" si="25"/>
        <v>0</v>
      </c>
      <c r="M70" s="128">
        <f t="shared" si="25"/>
        <v>7775903.9800000004</v>
      </c>
      <c r="N70" s="128">
        <f t="shared" si="25"/>
        <v>194890406.05000001</v>
      </c>
      <c r="O70" s="128">
        <f t="shared" si="25"/>
        <v>3435236.92</v>
      </c>
      <c r="P70" s="98">
        <f t="shared" si="25"/>
        <v>0</v>
      </c>
    </row>
    <row r="71" spans="1:16" s="18" customFormat="1" ht="22.5">
      <c r="A71" s="79" t="s">
        <v>160</v>
      </c>
      <c r="B71" s="20" t="s">
        <v>112</v>
      </c>
      <c r="C71" s="21" t="s">
        <v>109</v>
      </c>
      <c r="D71" s="116">
        <f t="shared" si="22"/>
        <v>201120850.41</v>
      </c>
      <c r="E71" s="100"/>
      <c r="F71" s="97">
        <f t="shared" si="23"/>
        <v>201120850.41</v>
      </c>
      <c r="G71" s="100"/>
      <c r="H71" s="99"/>
      <c r="I71" s="100"/>
      <c r="J71" s="99"/>
      <c r="K71" s="99"/>
      <c r="L71" s="100"/>
      <c r="M71" s="127">
        <v>5539021.7800000003</v>
      </c>
      <c r="N71" s="127">
        <v>194483730.97</v>
      </c>
      <c r="O71" s="127">
        <v>1098097.6599999999</v>
      </c>
      <c r="P71" s="101"/>
    </row>
    <row r="72" spans="1:16" s="18" customFormat="1" ht="11.25">
      <c r="A72" s="72" t="s">
        <v>161</v>
      </c>
      <c r="B72" s="20" t="s">
        <v>113</v>
      </c>
      <c r="C72" s="21" t="s">
        <v>110</v>
      </c>
      <c r="D72" s="116">
        <f t="shared" si="22"/>
        <v>0</v>
      </c>
      <c r="E72" s="109"/>
      <c r="F72" s="97">
        <f t="shared" si="23"/>
        <v>0</v>
      </c>
      <c r="G72" s="109"/>
      <c r="H72" s="99"/>
      <c r="I72" s="100"/>
      <c r="J72" s="99"/>
      <c r="K72" s="99"/>
      <c r="L72" s="100"/>
      <c r="M72" s="127"/>
      <c r="N72" s="127"/>
      <c r="O72" s="127"/>
      <c r="P72" s="101"/>
    </row>
    <row r="73" spans="1:16" s="18" customFormat="1" ht="11.25">
      <c r="A73" s="72" t="s">
        <v>162</v>
      </c>
      <c r="B73" s="22" t="s">
        <v>114</v>
      </c>
      <c r="C73" s="23" t="s">
        <v>115</v>
      </c>
      <c r="D73" s="116">
        <f t="shared" si="22"/>
        <v>0</v>
      </c>
      <c r="E73" s="109"/>
      <c r="F73" s="97">
        <f t="shared" si="23"/>
        <v>0</v>
      </c>
      <c r="G73" s="109"/>
      <c r="H73" s="99"/>
      <c r="I73" s="100"/>
      <c r="J73" s="99"/>
      <c r="K73" s="99"/>
      <c r="L73" s="100"/>
      <c r="M73" s="127"/>
      <c r="N73" s="127"/>
      <c r="O73" s="127"/>
      <c r="P73" s="101"/>
    </row>
    <row r="74" spans="1:16" s="18" customFormat="1" ht="12" thickBot="1">
      <c r="A74" s="72" t="s">
        <v>163</v>
      </c>
      <c r="B74" s="73" t="s">
        <v>116</v>
      </c>
      <c r="C74" s="74" t="s">
        <v>117</v>
      </c>
      <c r="D74" s="112">
        <f t="shared" si="22"/>
        <v>4980696.54</v>
      </c>
      <c r="E74" s="113"/>
      <c r="F74" s="119">
        <f t="shared" si="23"/>
        <v>4980696.54</v>
      </c>
      <c r="G74" s="113"/>
      <c r="H74" s="114"/>
      <c r="I74" s="113"/>
      <c r="J74" s="114"/>
      <c r="K74" s="114"/>
      <c r="L74" s="113"/>
      <c r="M74" s="130">
        <v>2236882.2000000002</v>
      </c>
      <c r="N74" s="130">
        <v>406675.08</v>
      </c>
      <c r="O74" s="130">
        <v>2337139.2599999998</v>
      </c>
      <c r="P74" s="115"/>
    </row>
    <row r="75" spans="1:16" s="18" customFormat="1" ht="11.25">
      <c r="A75" s="60" t="s">
        <v>118</v>
      </c>
      <c r="B75" s="43" t="s">
        <v>115</v>
      </c>
      <c r="C75" s="44"/>
      <c r="D75" s="120">
        <f t="shared" si="22"/>
        <v>16450000</v>
      </c>
      <c r="E75" s="120">
        <f>E76+E81</f>
        <v>0</v>
      </c>
      <c r="F75" s="120">
        <f t="shared" si="23"/>
        <v>16450000</v>
      </c>
      <c r="G75" s="120">
        <f t="shared" ref="G75:P75" si="26">G76+G81</f>
        <v>0</v>
      </c>
      <c r="H75" s="120">
        <f t="shared" si="26"/>
        <v>0</v>
      </c>
      <c r="I75" s="120">
        <f t="shared" si="26"/>
        <v>0</v>
      </c>
      <c r="J75" s="120">
        <f t="shared" si="26"/>
        <v>0</v>
      </c>
      <c r="K75" s="120">
        <f t="shared" si="26"/>
        <v>0</v>
      </c>
      <c r="L75" s="120">
        <f t="shared" si="26"/>
        <v>0</v>
      </c>
      <c r="M75" s="132">
        <f t="shared" si="26"/>
        <v>16450000</v>
      </c>
      <c r="N75" s="132">
        <f t="shared" si="26"/>
        <v>0</v>
      </c>
      <c r="O75" s="132">
        <f t="shared" si="26"/>
        <v>0</v>
      </c>
      <c r="P75" s="121">
        <f t="shared" si="26"/>
        <v>0</v>
      </c>
    </row>
    <row r="76" spans="1:16" s="18" customFormat="1" ht="22.5">
      <c r="A76" s="70" t="s">
        <v>164</v>
      </c>
      <c r="B76" s="37" t="s">
        <v>117</v>
      </c>
      <c r="C76" s="38" t="s">
        <v>119</v>
      </c>
      <c r="D76" s="108">
        <f t="shared" si="22"/>
        <v>0</v>
      </c>
      <c r="E76" s="108">
        <f>E77+E78+E79+E80</f>
        <v>0</v>
      </c>
      <c r="F76" s="97">
        <f t="shared" si="23"/>
        <v>0</v>
      </c>
      <c r="G76" s="108">
        <f t="shared" ref="G76:P76" si="27">G77+G78+G79+G80</f>
        <v>0</v>
      </c>
      <c r="H76" s="108">
        <f t="shared" si="27"/>
        <v>0</v>
      </c>
      <c r="I76" s="108">
        <f t="shared" si="27"/>
        <v>0</v>
      </c>
      <c r="J76" s="108">
        <f t="shared" si="27"/>
        <v>0</v>
      </c>
      <c r="K76" s="108">
        <f t="shared" si="27"/>
        <v>0</v>
      </c>
      <c r="L76" s="108">
        <f t="shared" si="27"/>
        <v>0</v>
      </c>
      <c r="M76" s="110">
        <f t="shared" si="27"/>
        <v>0</v>
      </c>
      <c r="N76" s="110">
        <f t="shared" si="27"/>
        <v>0</v>
      </c>
      <c r="O76" s="110">
        <f t="shared" si="27"/>
        <v>0</v>
      </c>
      <c r="P76" s="134">
        <f t="shared" si="27"/>
        <v>0</v>
      </c>
    </row>
    <row r="77" spans="1:16" s="18" customFormat="1" ht="33.75">
      <c r="A77" s="79" t="s">
        <v>199</v>
      </c>
      <c r="B77" s="20" t="s">
        <v>120</v>
      </c>
      <c r="C77" s="21" t="s">
        <v>121</v>
      </c>
      <c r="D77" s="108">
        <f t="shared" si="22"/>
        <v>0</v>
      </c>
      <c r="E77" s="100"/>
      <c r="F77" s="97">
        <f t="shared" si="23"/>
        <v>0</v>
      </c>
      <c r="G77" s="100"/>
      <c r="H77" s="99"/>
      <c r="I77" s="100"/>
      <c r="J77" s="99"/>
      <c r="K77" s="99"/>
      <c r="L77" s="100"/>
      <c r="M77" s="109"/>
      <c r="N77" s="109"/>
      <c r="O77" s="109"/>
      <c r="P77" s="122"/>
    </row>
    <row r="78" spans="1:16" s="18" customFormat="1" ht="22.5">
      <c r="A78" s="72" t="s">
        <v>200</v>
      </c>
      <c r="B78" s="22" t="s">
        <v>122</v>
      </c>
      <c r="C78" s="23" t="s">
        <v>123</v>
      </c>
      <c r="D78" s="108">
        <f t="shared" si="22"/>
        <v>0</v>
      </c>
      <c r="E78" s="109"/>
      <c r="F78" s="97">
        <f t="shared" si="23"/>
        <v>0</v>
      </c>
      <c r="G78" s="109"/>
      <c r="H78" s="99"/>
      <c r="I78" s="100"/>
      <c r="J78" s="99"/>
      <c r="K78" s="99"/>
      <c r="L78" s="100"/>
      <c r="M78" s="109"/>
      <c r="N78" s="109"/>
      <c r="O78" s="109"/>
      <c r="P78" s="122"/>
    </row>
    <row r="79" spans="1:16" s="18" customFormat="1" ht="11.25">
      <c r="A79" s="72" t="s">
        <v>201</v>
      </c>
      <c r="B79" s="22" t="s">
        <v>124</v>
      </c>
      <c r="C79" s="23" t="s">
        <v>125</v>
      </c>
      <c r="D79" s="108">
        <f t="shared" si="22"/>
        <v>0</v>
      </c>
      <c r="E79" s="109"/>
      <c r="F79" s="97">
        <f t="shared" si="23"/>
        <v>0</v>
      </c>
      <c r="G79" s="109"/>
      <c r="H79" s="99"/>
      <c r="I79" s="100"/>
      <c r="J79" s="99"/>
      <c r="K79" s="99"/>
      <c r="L79" s="100"/>
      <c r="M79" s="109"/>
      <c r="N79" s="109"/>
      <c r="O79" s="109"/>
      <c r="P79" s="122"/>
    </row>
    <row r="80" spans="1:16" s="18" customFormat="1" ht="11.25">
      <c r="A80" s="72" t="s">
        <v>168</v>
      </c>
      <c r="B80" s="22" t="s">
        <v>126</v>
      </c>
      <c r="C80" s="23" t="s">
        <v>127</v>
      </c>
      <c r="D80" s="108">
        <f t="shared" si="22"/>
        <v>0</v>
      </c>
      <c r="E80" s="109"/>
      <c r="F80" s="97">
        <f t="shared" si="23"/>
        <v>0</v>
      </c>
      <c r="G80" s="109"/>
      <c r="H80" s="99"/>
      <c r="I80" s="100"/>
      <c r="J80" s="99"/>
      <c r="K80" s="99"/>
      <c r="L80" s="100"/>
      <c r="M80" s="109"/>
      <c r="N80" s="109"/>
      <c r="O80" s="109"/>
      <c r="P80" s="122"/>
    </row>
    <row r="81" spans="1:16" s="18" customFormat="1" ht="11.25">
      <c r="A81" s="78" t="s">
        <v>202</v>
      </c>
      <c r="B81" s="39" t="s">
        <v>128</v>
      </c>
      <c r="C81" s="40" t="s">
        <v>129</v>
      </c>
      <c r="D81" s="108">
        <f t="shared" si="22"/>
        <v>16450000</v>
      </c>
      <c r="E81" s="110">
        <f>E82+E83</f>
        <v>0</v>
      </c>
      <c r="F81" s="97">
        <f t="shared" si="23"/>
        <v>16450000</v>
      </c>
      <c r="G81" s="110">
        <f t="shared" ref="G81:P81" si="28">G82+G83</f>
        <v>0</v>
      </c>
      <c r="H81" s="110">
        <f t="shared" si="28"/>
        <v>0</v>
      </c>
      <c r="I81" s="110">
        <f t="shared" si="28"/>
        <v>0</v>
      </c>
      <c r="J81" s="110">
        <f t="shared" si="28"/>
        <v>0</v>
      </c>
      <c r="K81" s="110">
        <f t="shared" si="28"/>
        <v>0</v>
      </c>
      <c r="L81" s="110">
        <f t="shared" si="28"/>
        <v>0</v>
      </c>
      <c r="M81" s="110">
        <f t="shared" si="28"/>
        <v>16450000</v>
      </c>
      <c r="N81" s="110">
        <f t="shared" si="28"/>
        <v>0</v>
      </c>
      <c r="O81" s="110">
        <f t="shared" si="28"/>
        <v>0</v>
      </c>
      <c r="P81" s="135">
        <f t="shared" si="28"/>
        <v>0</v>
      </c>
    </row>
    <row r="82" spans="1:16" s="18" customFormat="1" ht="22.5">
      <c r="A82" s="79" t="s">
        <v>203</v>
      </c>
      <c r="B82" s="20" t="s">
        <v>130</v>
      </c>
      <c r="C82" s="21" t="s">
        <v>131</v>
      </c>
      <c r="D82" s="108">
        <f t="shared" si="22"/>
        <v>16450000</v>
      </c>
      <c r="E82" s="100"/>
      <c r="F82" s="97">
        <f t="shared" si="23"/>
        <v>16450000</v>
      </c>
      <c r="G82" s="100"/>
      <c r="H82" s="99"/>
      <c r="I82" s="100"/>
      <c r="J82" s="99"/>
      <c r="K82" s="99"/>
      <c r="L82" s="100"/>
      <c r="M82" s="109">
        <v>16450000</v>
      </c>
      <c r="N82" s="109"/>
      <c r="O82" s="109"/>
      <c r="P82" s="122"/>
    </row>
    <row r="83" spans="1:16" s="18" customFormat="1" ht="11.25">
      <c r="A83" s="72" t="s">
        <v>204</v>
      </c>
      <c r="B83" s="26" t="s">
        <v>132</v>
      </c>
      <c r="C83" s="27" t="s">
        <v>133</v>
      </c>
      <c r="D83" s="116">
        <f t="shared" si="22"/>
        <v>0</v>
      </c>
      <c r="E83" s="151"/>
      <c r="F83" s="116">
        <f t="shared" si="23"/>
        <v>0</v>
      </c>
      <c r="G83" s="151"/>
      <c r="H83" s="152"/>
      <c r="I83" s="151"/>
      <c r="J83" s="152"/>
      <c r="K83" s="152"/>
      <c r="L83" s="151"/>
      <c r="M83" s="151"/>
      <c r="N83" s="151"/>
      <c r="O83" s="151"/>
      <c r="P83" s="153"/>
    </row>
    <row r="84" spans="1:16" s="18" customFormat="1" ht="11.25">
      <c r="A84" s="149" t="s">
        <v>234</v>
      </c>
      <c r="B84" s="154" t="s">
        <v>232</v>
      </c>
      <c r="C84" s="155"/>
      <c r="D84" s="110">
        <f t="shared" si="22"/>
        <v>0</v>
      </c>
      <c r="E84" s="109"/>
      <c r="F84" s="103">
        <f t="shared" si="23"/>
        <v>0</v>
      </c>
      <c r="G84" s="109"/>
      <c r="H84" s="118"/>
      <c r="I84" s="109"/>
      <c r="J84" s="118"/>
      <c r="K84" s="118"/>
      <c r="L84" s="109"/>
      <c r="M84" s="109"/>
      <c r="N84" s="109"/>
      <c r="O84" s="109"/>
      <c r="P84" s="156"/>
    </row>
    <row r="85" spans="1:16" s="18" customFormat="1" ht="23.25" thickBot="1">
      <c r="A85" s="150" t="s">
        <v>235</v>
      </c>
      <c r="B85" s="157" t="s">
        <v>233</v>
      </c>
      <c r="C85" s="158"/>
      <c r="D85" s="112">
        <f t="shared" si="22"/>
        <v>0</v>
      </c>
      <c r="E85" s="113"/>
      <c r="F85" s="119">
        <f t="shared" si="23"/>
        <v>0</v>
      </c>
      <c r="G85" s="113"/>
      <c r="H85" s="114"/>
      <c r="I85" s="113"/>
      <c r="J85" s="114"/>
      <c r="K85" s="114"/>
      <c r="L85" s="113"/>
      <c r="M85" s="113"/>
      <c r="N85" s="113"/>
      <c r="O85" s="113"/>
      <c r="P85" s="159"/>
    </row>
    <row r="86" spans="1:16" s="18" customFormat="1" ht="11.25">
      <c r="A86" s="75" t="s">
        <v>236</v>
      </c>
      <c r="B86" s="41" t="s">
        <v>38</v>
      </c>
      <c r="C86" s="42"/>
      <c r="D86" s="95">
        <f t="shared" si="22"/>
        <v>-16533567.92</v>
      </c>
      <c r="E86" s="95">
        <f>E105-E87-E100</f>
        <v>0</v>
      </c>
      <c r="F86" s="95">
        <f t="shared" si="23"/>
        <v>-16533567.92</v>
      </c>
      <c r="G86" s="95">
        <f t="shared" ref="G86:P86" si="29">G105-G87-G100</f>
        <v>0</v>
      </c>
      <c r="H86" s="95">
        <f t="shared" si="29"/>
        <v>0</v>
      </c>
      <c r="I86" s="95">
        <f t="shared" si="29"/>
        <v>0</v>
      </c>
      <c r="J86" s="95">
        <f t="shared" si="29"/>
        <v>0</v>
      </c>
      <c r="K86" s="95">
        <f t="shared" si="29"/>
        <v>0</v>
      </c>
      <c r="L86" s="95">
        <f t="shared" si="29"/>
        <v>0</v>
      </c>
      <c r="M86" s="126">
        <f t="shared" si="29"/>
        <v>-15319067.539999999</v>
      </c>
      <c r="N86" s="126">
        <f t="shared" si="29"/>
        <v>1129245.29</v>
      </c>
      <c r="O86" s="126">
        <f t="shared" si="29"/>
        <v>-2343745.67</v>
      </c>
      <c r="P86" s="96">
        <f t="shared" si="29"/>
        <v>0</v>
      </c>
    </row>
    <row r="87" spans="1:16" s="18" customFormat="1" ht="21.75">
      <c r="A87" s="161" t="s">
        <v>237</v>
      </c>
      <c r="B87" s="39" t="s">
        <v>40</v>
      </c>
      <c r="C87" s="162"/>
      <c r="D87" s="110">
        <f t="shared" si="22"/>
        <v>1160879.8899999999</v>
      </c>
      <c r="E87" s="110">
        <f>E88+E91+E94+E97</f>
        <v>0</v>
      </c>
      <c r="F87" s="110">
        <f t="shared" si="23"/>
        <v>1160879.8899999999</v>
      </c>
      <c r="G87" s="110">
        <f t="shared" ref="G87:P87" si="30">G88+G91+G94+G97</f>
        <v>0</v>
      </c>
      <c r="H87" s="110">
        <f t="shared" si="30"/>
        <v>0</v>
      </c>
      <c r="I87" s="110">
        <f t="shared" si="30"/>
        <v>0</v>
      </c>
      <c r="J87" s="110">
        <f t="shared" si="30"/>
        <v>0</v>
      </c>
      <c r="K87" s="110">
        <f t="shared" si="30"/>
        <v>0</v>
      </c>
      <c r="L87" s="110">
        <f t="shared" si="30"/>
        <v>0</v>
      </c>
      <c r="M87" s="110">
        <f t="shared" si="30"/>
        <v>203601.33</v>
      </c>
      <c r="N87" s="110">
        <f t="shared" si="30"/>
        <v>957278.56</v>
      </c>
      <c r="O87" s="110">
        <f t="shared" si="30"/>
        <v>0</v>
      </c>
      <c r="P87" s="104">
        <f t="shared" si="30"/>
        <v>0</v>
      </c>
    </row>
    <row r="88" spans="1:16" s="18" customFormat="1" ht="22.5">
      <c r="A88" s="70" t="s">
        <v>244</v>
      </c>
      <c r="B88" s="39" t="s">
        <v>42</v>
      </c>
      <c r="C88" s="162"/>
      <c r="D88" s="110">
        <f t="shared" si="22"/>
        <v>884878.46</v>
      </c>
      <c r="E88" s="110">
        <f>E89+E90</f>
        <v>0</v>
      </c>
      <c r="F88" s="110">
        <f t="shared" si="23"/>
        <v>884878.46</v>
      </c>
      <c r="G88" s="110">
        <f t="shared" ref="G88:P88" si="31">G89+G90</f>
        <v>0</v>
      </c>
      <c r="H88" s="110">
        <f t="shared" si="31"/>
        <v>0</v>
      </c>
      <c r="I88" s="110">
        <f t="shared" si="31"/>
        <v>0</v>
      </c>
      <c r="J88" s="110">
        <f t="shared" si="31"/>
        <v>0</v>
      </c>
      <c r="K88" s="110">
        <f t="shared" si="31"/>
        <v>0</v>
      </c>
      <c r="L88" s="110">
        <f t="shared" si="31"/>
        <v>0</v>
      </c>
      <c r="M88" s="110">
        <f t="shared" si="31"/>
        <v>63696.46</v>
      </c>
      <c r="N88" s="110">
        <f t="shared" si="31"/>
        <v>821182</v>
      </c>
      <c r="O88" s="110">
        <f t="shared" si="31"/>
        <v>0</v>
      </c>
      <c r="P88" s="134">
        <f t="shared" si="31"/>
        <v>0</v>
      </c>
    </row>
    <row r="89" spans="1:16" s="18" customFormat="1" ht="33.75">
      <c r="A89" s="72" t="s">
        <v>245</v>
      </c>
      <c r="B89" s="22" t="s">
        <v>240</v>
      </c>
      <c r="C89" s="23"/>
      <c r="D89" s="108">
        <f t="shared" si="22"/>
        <v>0</v>
      </c>
      <c r="E89" s="109"/>
      <c r="F89" s="97">
        <f t="shared" si="23"/>
        <v>0</v>
      </c>
      <c r="G89" s="109"/>
      <c r="H89" s="99"/>
      <c r="I89" s="100"/>
      <c r="J89" s="99"/>
      <c r="K89" s="99"/>
      <c r="L89" s="100"/>
      <c r="M89" s="109"/>
      <c r="N89" s="109"/>
      <c r="O89" s="109"/>
      <c r="P89" s="122"/>
    </row>
    <row r="90" spans="1:16" s="18" customFormat="1" ht="11.25">
      <c r="A90" s="72" t="s">
        <v>238</v>
      </c>
      <c r="B90" s="22" t="s">
        <v>241</v>
      </c>
      <c r="C90" s="23"/>
      <c r="D90" s="108">
        <f t="shared" si="22"/>
        <v>884878.46</v>
      </c>
      <c r="E90" s="109"/>
      <c r="F90" s="97">
        <f t="shared" si="23"/>
        <v>884878.46</v>
      </c>
      <c r="G90" s="109"/>
      <c r="H90" s="99"/>
      <c r="I90" s="100"/>
      <c r="J90" s="99"/>
      <c r="K90" s="99"/>
      <c r="L90" s="100"/>
      <c r="M90" s="109">
        <v>63696.46</v>
      </c>
      <c r="N90" s="109">
        <v>821182</v>
      </c>
      <c r="O90" s="109"/>
      <c r="P90" s="122"/>
    </row>
    <row r="91" spans="1:16" s="18" customFormat="1" ht="11.25">
      <c r="A91" s="70" t="s">
        <v>247</v>
      </c>
      <c r="B91" s="39" t="s">
        <v>44</v>
      </c>
      <c r="C91" s="162"/>
      <c r="D91" s="110">
        <f t="shared" si="22"/>
        <v>0</v>
      </c>
      <c r="E91" s="110">
        <f>E92+E93</f>
        <v>0</v>
      </c>
      <c r="F91" s="110">
        <f t="shared" si="23"/>
        <v>0</v>
      </c>
      <c r="G91" s="110">
        <f t="shared" ref="G91:P91" si="32">G92+G93</f>
        <v>0</v>
      </c>
      <c r="H91" s="110">
        <f t="shared" si="32"/>
        <v>0</v>
      </c>
      <c r="I91" s="110">
        <f t="shared" si="32"/>
        <v>0</v>
      </c>
      <c r="J91" s="110">
        <f t="shared" si="32"/>
        <v>0</v>
      </c>
      <c r="K91" s="110">
        <f t="shared" si="32"/>
        <v>0</v>
      </c>
      <c r="L91" s="110">
        <f t="shared" si="32"/>
        <v>0</v>
      </c>
      <c r="M91" s="110">
        <f t="shared" si="32"/>
        <v>0</v>
      </c>
      <c r="N91" s="110">
        <f t="shared" si="32"/>
        <v>0</v>
      </c>
      <c r="O91" s="110">
        <f t="shared" si="32"/>
        <v>0</v>
      </c>
      <c r="P91" s="104">
        <f t="shared" si="32"/>
        <v>0</v>
      </c>
    </row>
    <row r="92" spans="1:16" s="18" customFormat="1" ht="33.75">
      <c r="A92" s="72" t="s">
        <v>246</v>
      </c>
      <c r="B92" s="22" t="s">
        <v>242</v>
      </c>
      <c r="C92" s="23"/>
      <c r="D92" s="108">
        <f t="shared" si="22"/>
        <v>0</v>
      </c>
      <c r="E92" s="109"/>
      <c r="F92" s="97">
        <f t="shared" si="23"/>
        <v>0</v>
      </c>
      <c r="G92" s="109"/>
      <c r="H92" s="99"/>
      <c r="I92" s="100"/>
      <c r="J92" s="99"/>
      <c r="K92" s="99"/>
      <c r="L92" s="100"/>
      <c r="M92" s="109"/>
      <c r="N92" s="109"/>
      <c r="O92" s="109"/>
      <c r="P92" s="122"/>
    </row>
    <row r="93" spans="1:16" s="18" customFormat="1" ht="12" thickBot="1">
      <c r="A93" s="136" t="s">
        <v>239</v>
      </c>
      <c r="B93" s="73" t="s">
        <v>243</v>
      </c>
      <c r="C93" s="74"/>
      <c r="D93" s="112">
        <f t="shared" si="22"/>
        <v>0</v>
      </c>
      <c r="E93" s="113"/>
      <c r="F93" s="119">
        <f t="shared" si="23"/>
        <v>0</v>
      </c>
      <c r="G93" s="113"/>
      <c r="H93" s="114"/>
      <c r="I93" s="113"/>
      <c r="J93" s="114"/>
      <c r="K93" s="114"/>
      <c r="L93" s="113"/>
      <c r="M93" s="113"/>
      <c r="N93" s="113"/>
      <c r="O93" s="113"/>
      <c r="P93" s="159"/>
    </row>
    <row r="94" spans="1:16" s="18" customFormat="1" ht="11.25">
      <c r="A94" s="70" t="s">
        <v>249</v>
      </c>
      <c r="B94" s="43" t="s">
        <v>46</v>
      </c>
      <c r="C94" s="44"/>
      <c r="D94" s="120">
        <f t="shared" si="22"/>
        <v>276001.43</v>
      </c>
      <c r="E94" s="120">
        <f>E95+E96</f>
        <v>0</v>
      </c>
      <c r="F94" s="120">
        <f t="shared" si="23"/>
        <v>276001.43</v>
      </c>
      <c r="G94" s="120">
        <f t="shared" ref="G94:P94" si="33">G95+G96</f>
        <v>0</v>
      </c>
      <c r="H94" s="120">
        <f t="shared" si="33"/>
        <v>0</v>
      </c>
      <c r="I94" s="120">
        <f t="shared" si="33"/>
        <v>0</v>
      </c>
      <c r="J94" s="120">
        <f t="shared" si="33"/>
        <v>0</v>
      </c>
      <c r="K94" s="120">
        <f t="shared" si="33"/>
        <v>0</v>
      </c>
      <c r="L94" s="120">
        <f t="shared" si="33"/>
        <v>0</v>
      </c>
      <c r="M94" s="120">
        <f t="shared" si="33"/>
        <v>139904.87</v>
      </c>
      <c r="N94" s="120">
        <f t="shared" si="33"/>
        <v>136096.56</v>
      </c>
      <c r="O94" s="120">
        <f t="shared" si="33"/>
        <v>0</v>
      </c>
      <c r="P94" s="121">
        <f t="shared" si="33"/>
        <v>0</v>
      </c>
    </row>
    <row r="95" spans="1:16" s="18" customFormat="1" ht="33.75">
      <c r="A95" s="72" t="s">
        <v>251</v>
      </c>
      <c r="B95" s="22" t="s">
        <v>252</v>
      </c>
      <c r="C95" s="23" t="s">
        <v>254</v>
      </c>
      <c r="D95" s="108">
        <f t="shared" si="22"/>
        <v>-4285553.0999999996</v>
      </c>
      <c r="E95" s="109"/>
      <c r="F95" s="97">
        <f t="shared" si="23"/>
        <v>-4285553.0999999996</v>
      </c>
      <c r="G95" s="109"/>
      <c r="H95" s="99"/>
      <c r="I95" s="100"/>
      <c r="J95" s="99"/>
      <c r="K95" s="99"/>
      <c r="L95" s="100"/>
      <c r="M95" s="109">
        <v>-2837494.2</v>
      </c>
      <c r="N95" s="109">
        <v>-1265365.6000000001</v>
      </c>
      <c r="O95" s="109">
        <v>-182693.3</v>
      </c>
      <c r="P95" s="122"/>
    </row>
    <row r="96" spans="1:16" s="18" customFormat="1" ht="22.5">
      <c r="A96" s="72" t="s">
        <v>250</v>
      </c>
      <c r="B96" s="26" t="s">
        <v>253</v>
      </c>
      <c r="C96" s="27" t="s">
        <v>255</v>
      </c>
      <c r="D96" s="163">
        <f t="shared" si="22"/>
        <v>4561554.53</v>
      </c>
      <c r="E96" s="151"/>
      <c r="F96" s="164">
        <f t="shared" si="23"/>
        <v>4561554.53</v>
      </c>
      <c r="G96" s="151"/>
      <c r="H96" s="102"/>
      <c r="I96" s="111"/>
      <c r="J96" s="102"/>
      <c r="K96" s="102"/>
      <c r="L96" s="111"/>
      <c r="M96" s="151">
        <v>2977399.07</v>
      </c>
      <c r="N96" s="151">
        <v>1401462.16</v>
      </c>
      <c r="O96" s="151">
        <v>182693.3</v>
      </c>
      <c r="P96" s="165"/>
    </row>
    <row r="97" spans="1:16" s="18" customFormat="1" ht="22.5">
      <c r="A97" s="70" t="s">
        <v>256</v>
      </c>
      <c r="B97" s="39" t="s">
        <v>258</v>
      </c>
      <c r="C97" s="162"/>
      <c r="D97" s="110">
        <f t="shared" si="22"/>
        <v>0</v>
      </c>
      <c r="E97" s="110">
        <f>E98+E99</f>
        <v>0</v>
      </c>
      <c r="F97" s="110">
        <f t="shared" si="23"/>
        <v>0</v>
      </c>
      <c r="G97" s="110">
        <f t="shared" ref="G97:P97" si="34">G98+G99</f>
        <v>0</v>
      </c>
      <c r="H97" s="110">
        <f t="shared" si="34"/>
        <v>0</v>
      </c>
      <c r="I97" s="110">
        <f t="shared" si="34"/>
        <v>0</v>
      </c>
      <c r="J97" s="110">
        <f t="shared" si="34"/>
        <v>0</v>
      </c>
      <c r="K97" s="110">
        <f t="shared" si="34"/>
        <v>0</v>
      </c>
      <c r="L97" s="110">
        <f t="shared" si="34"/>
        <v>0</v>
      </c>
      <c r="M97" s="110">
        <f t="shared" si="34"/>
        <v>0</v>
      </c>
      <c r="N97" s="110">
        <f t="shared" si="34"/>
        <v>0</v>
      </c>
      <c r="O97" s="110">
        <f t="shared" si="34"/>
        <v>0</v>
      </c>
      <c r="P97" s="104">
        <f t="shared" si="34"/>
        <v>0</v>
      </c>
    </row>
    <row r="98" spans="1:16" s="18" customFormat="1" ht="22.5">
      <c r="A98" s="72" t="s">
        <v>261</v>
      </c>
      <c r="B98" s="22" t="s">
        <v>259</v>
      </c>
      <c r="C98" s="23" t="s">
        <v>254</v>
      </c>
      <c r="D98" s="108">
        <f t="shared" si="22"/>
        <v>0</v>
      </c>
      <c r="E98" s="109"/>
      <c r="F98" s="97">
        <f t="shared" si="23"/>
        <v>0</v>
      </c>
      <c r="G98" s="109"/>
      <c r="H98" s="99"/>
      <c r="I98" s="100"/>
      <c r="J98" s="99"/>
      <c r="K98" s="99"/>
      <c r="L98" s="100"/>
      <c r="M98" s="109"/>
      <c r="N98" s="109"/>
      <c r="O98" s="109"/>
      <c r="P98" s="122"/>
    </row>
    <row r="99" spans="1:16" s="18" customFormat="1" ht="11.25">
      <c r="A99" s="72" t="s">
        <v>257</v>
      </c>
      <c r="B99" s="26" t="s">
        <v>260</v>
      </c>
      <c r="C99" s="30" t="s">
        <v>255</v>
      </c>
      <c r="D99" s="110">
        <f t="shared" ref="D99:D108" si="35">F99+P99-E99</f>
        <v>0</v>
      </c>
      <c r="E99" s="109"/>
      <c r="F99" s="103">
        <f t="shared" ref="F99:F108" si="36">H99+I99+J99+K99+L99+M99+N99+O99-G99</f>
        <v>0</v>
      </c>
      <c r="G99" s="109"/>
      <c r="H99" s="118"/>
      <c r="I99" s="109"/>
      <c r="J99" s="118"/>
      <c r="K99" s="118"/>
      <c r="L99" s="109"/>
      <c r="M99" s="109"/>
      <c r="N99" s="109"/>
      <c r="O99" s="109"/>
      <c r="P99" s="156"/>
    </row>
    <row r="100" spans="1:16" s="18" customFormat="1" ht="21.75">
      <c r="A100" s="161" t="s">
        <v>262</v>
      </c>
      <c r="B100" s="39" t="s">
        <v>271</v>
      </c>
      <c r="C100" s="162"/>
      <c r="D100" s="110">
        <f t="shared" si="35"/>
        <v>0</v>
      </c>
      <c r="E100" s="110">
        <f>E101+E102+E103+E104</f>
        <v>0</v>
      </c>
      <c r="F100" s="110">
        <f t="shared" si="36"/>
        <v>0</v>
      </c>
      <c r="G100" s="110">
        <f t="shared" ref="G100:P100" si="37">G101+G102+G103+G104</f>
        <v>0</v>
      </c>
      <c r="H100" s="110">
        <f t="shared" si="37"/>
        <v>0</v>
      </c>
      <c r="I100" s="110">
        <f t="shared" si="37"/>
        <v>0</v>
      </c>
      <c r="J100" s="110">
        <f t="shared" si="37"/>
        <v>0</v>
      </c>
      <c r="K100" s="110">
        <f t="shared" si="37"/>
        <v>0</v>
      </c>
      <c r="L100" s="110">
        <f t="shared" si="37"/>
        <v>0</v>
      </c>
      <c r="M100" s="110">
        <f t="shared" si="37"/>
        <v>0</v>
      </c>
      <c r="N100" s="110">
        <f t="shared" si="37"/>
        <v>0</v>
      </c>
      <c r="O100" s="110">
        <f t="shared" si="37"/>
        <v>0</v>
      </c>
      <c r="P100" s="104">
        <f t="shared" si="37"/>
        <v>0</v>
      </c>
    </row>
    <row r="101" spans="1:16" s="18" customFormat="1" ht="33.75">
      <c r="A101" s="72" t="s">
        <v>266</v>
      </c>
      <c r="B101" s="22" t="s">
        <v>272</v>
      </c>
      <c r="C101" s="23" t="s">
        <v>254</v>
      </c>
      <c r="D101" s="108">
        <f t="shared" si="35"/>
        <v>0</v>
      </c>
      <c r="E101" s="109"/>
      <c r="F101" s="97">
        <f t="shared" si="36"/>
        <v>0</v>
      </c>
      <c r="G101" s="109"/>
      <c r="H101" s="99"/>
      <c r="I101" s="100"/>
      <c r="J101" s="99"/>
      <c r="K101" s="99"/>
      <c r="L101" s="100"/>
      <c r="M101" s="109"/>
      <c r="N101" s="109"/>
      <c r="O101" s="109"/>
      <c r="P101" s="122"/>
    </row>
    <row r="102" spans="1:16" s="18" customFormat="1" ht="11.25">
      <c r="A102" s="72" t="s">
        <v>263</v>
      </c>
      <c r="B102" s="22" t="s">
        <v>273</v>
      </c>
      <c r="C102" s="23" t="s">
        <v>255</v>
      </c>
      <c r="D102" s="108">
        <f t="shared" si="35"/>
        <v>0</v>
      </c>
      <c r="E102" s="109"/>
      <c r="F102" s="97">
        <f t="shared" si="36"/>
        <v>0</v>
      </c>
      <c r="G102" s="109"/>
      <c r="H102" s="99"/>
      <c r="I102" s="100"/>
      <c r="J102" s="99"/>
      <c r="K102" s="99"/>
      <c r="L102" s="100"/>
      <c r="M102" s="109"/>
      <c r="N102" s="109"/>
      <c r="O102" s="109"/>
      <c r="P102" s="122"/>
    </row>
    <row r="103" spans="1:16" s="18" customFormat="1" ht="22.5">
      <c r="A103" s="72" t="s">
        <v>264</v>
      </c>
      <c r="B103" s="22" t="s">
        <v>274</v>
      </c>
      <c r="C103" s="23" t="s">
        <v>254</v>
      </c>
      <c r="D103" s="108">
        <f t="shared" si="35"/>
        <v>0</v>
      </c>
      <c r="E103" s="109"/>
      <c r="F103" s="97">
        <f t="shared" si="36"/>
        <v>0</v>
      </c>
      <c r="G103" s="109"/>
      <c r="H103" s="99"/>
      <c r="I103" s="100"/>
      <c r="J103" s="99"/>
      <c r="K103" s="99"/>
      <c r="L103" s="100"/>
      <c r="M103" s="109"/>
      <c r="N103" s="109"/>
      <c r="O103" s="109"/>
      <c r="P103" s="122"/>
    </row>
    <row r="104" spans="1:16" s="18" customFormat="1" ht="22.5">
      <c r="A104" s="72" t="s">
        <v>265</v>
      </c>
      <c r="B104" s="22" t="s">
        <v>275</v>
      </c>
      <c r="C104" s="23" t="s">
        <v>255</v>
      </c>
      <c r="D104" s="108">
        <f t="shared" si="35"/>
        <v>0</v>
      </c>
      <c r="E104" s="109"/>
      <c r="F104" s="97">
        <f t="shared" si="36"/>
        <v>0</v>
      </c>
      <c r="G104" s="109"/>
      <c r="H104" s="99"/>
      <c r="I104" s="100"/>
      <c r="J104" s="99"/>
      <c r="K104" s="99"/>
      <c r="L104" s="100"/>
      <c r="M104" s="109"/>
      <c r="N104" s="109"/>
      <c r="O104" s="109"/>
      <c r="P104" s="122"/>
    </row>
    <row r="105" spans="1:16" s="18" customFormat="1" ht="11.25">
      <c r="A105" s="161" t="s">
        <v>267</v>
      </c>
      <c r="B105" s="39" t="s">
        <v>119</v>
      </c>
      <c r="C105" s="162"/>
      <c r="D105" s="110">
        <f t="shared" si="35"/>
        <v>-15372688.029999999</v>
      </c>
      <c r="E105" s="110">
        <f>E106+E107+E108</f>
        <v>0</v>
      </c>
      <c r="F105" s="110">
        <f t="shared" si="36"/>
        <v>-15372688.029999999</v>
      </c>
      <c r="G105" s="110">
        <f t="shared" ref="G105:P105" si="38">G106+G107+G108</f>
        <v>0</v>
      </c>
      <c r="H105" s="110">
        <f t="shared" si="38"/>
        <v>0</v>
      </c>
      <c r="I105" s="110">
        <f t="shared" si="38"/>
        <v>0</v>
      </c>
      <c r="J105" s="110">
        <f t="shared" si="38"/>
        <v>0</v>
      </c>
      <c r="K105" s="110">
        <f t="shared" si="38"/>
        <v>0</v>
      </c>
      <c r="L105" s="110">
        <f t="shared" si="38"/>
        <v>0</v>
      </c>
      <c r="M105" s="110">
        <f t="shared" si="38"/>
        <v>-15115466.210000001</v>
      </c>
      <c r="N105" s="110">
        <f t="shared" si="38"/>
        <v>2086523.85</v>
      </c>
      <c r="O105" s="110">
        <f t="shared" si="38"/>
        <v>-2343745.67</v>
      </c>
      <c r="P105" s="104">
        <f t="shared" si="38"/>
        <v>0</v>
      </c>
    </row>
    <row r="106" spans="1:16" s="18" customFormat="1" ht="22.5">
      <c r="A106" s="72" t="s">
        <v>270</v>
      </c>
      <c r="B106" s="22" t="s">
        <v>276</v>
      </c>
      <c r="C106" s="23" t="s">
        <v>254</v>
      </c>
      <c r="D106" s="108">
        <f t="shared" si="35"/>
        <v>-891521337.64999998</v>
      </c>
      <c r="E106" s="109"/>
      <c r="F106" s="97">
        <f t="shared" si="36"/>
        <v>-891521337.64999998</v>
      </c>
      <c r="G106" s="109">
        <v>-22791402</v>
      </c>
      <c r="H106" s="99"/>
      <c r="I106" s="100"/>
      <c r="J106" s="99"/>
      <c r="K106" s="99"/>
      <c r="L106" s="100"/>
      <c r="M106" s="109">
        <v>-613936691.76999998</v>
      </c>
      <c r="N106" s="109">
        <v>-244735899.97</v>
      </c>
      <c r="O106" s="109">
        <v>-55640147.909999996</v>
      </c>
      <c r="P106" s="122"/>
    </row>
    <row r="107" spans="1:16" s="18" customFormat="1" ht="11.25">
      <c r="A107" s="72" t="s">
        <v>268</v>
      </c>
      <c r="B107" s="22" t="s">
        <v>277</v>
      </c>
      <c r="C107" s="23" t="s">
        <v>255</v>
      </c>
      <c r="D107" s="108">
        <f t="shared" si="35"/>
        <v>876148649.62</v>
      </c>
      <c r="E107" s="109"/>
      <c r="F107" s="97">
        <f t="shared" si="36"/>
        <v>876148649.62</v>
      </c>
      <c r="G107" s="109">
        <v>22791402</v>
      </c>
      <c r="H107" s="99"/>
      <c r="I107" s="100"/>
      <c r="J107" s="99"/>
      <c r="K107" s="99"/>
      <c r="L107" s="100"/>
      <c r="M107" s="109">
        <v>598821225.55999994</v>
      </c>
      <c r="N107" s="109">
        <v>246822423.81999999</v>
      </c>
      <c r="O107" s="109">
        <v>53296402.240000002</v>
      </c>
      <c r="P107" s="122"/>
    </row>
    <row r="108" spans="1:16" s="18" customFormat="1" ht="12" thickBot="1">
      <c r="A108" s="136" t="s">
        <v>269</v>
      </c>
      <c r="B108" s="73" t="s">
        <v>278</v>
      </c>
      <c r="C108" s="74" t="s">
        <v>36</v>
      </c>
      <c r="D108" s="112">
        <f t="shared" si="35"/>
        <v>0</v>
      </c>
      <c r="E108" s="113"/>
      <c r="F108" s="119">
        <f t="shared" si="36"/>
        <v>0</v>
      </c>
      <c r="G108" s="113"/>
      <c r="H108" s="114"/>
      <c r="I108" s="113"/>
      <c r="J108" s="114"/>
      <c r="K108" s="114"/>
      <c r="L108" s="113"/>
      <c r="M108" s="113"/>
      <c r="N108" s="113"/>
      <c r="O108" s="113"/>
      <c r="P108" s="159"/>
    </row>
    <row r="109" spans="1:16" s="1" customFormat="1" ht="23.25" customHeight="1">
      <c r="A109" s="17"/>
      <c r="B109" s="32" t="s">
        <v>135</v>
      </c>
      <c r="C109" s="2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</sheetData>
  <pageMargins left="0.35433070866141736" right="0.15748031496062992" top="0.98425196850393704" bottom="0.98425196850393704" header="0.51181102362204722" footer="0.51181102362204722"/>
  <pageSetup paperSize="9" scale="52" fitToHeight="100" orientation="landscape" blackAndWhite="1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220"/>
  <sheetViews>
    <sheetView tabSelected="1" view="pageBreakPreview" zoomScale="60" workbookViewId="0">
      <selection activeCell="Y3" sqref="Y3"/>
    </sheetView>
  </sheetViews>
  <sheetFormatPr defaultRowHeight="15"/>
  <cols>
    <col min="1" max="1" width="45.140625" style="11" customWidth="1"/>
    <col min="2" max="2" width="4.7109375" style="11" customWidth="1"/>
    <col min="3" max="3" width="5.85546875" style="11" customWidth="1"/>
    <col min="4" max="4" width="4.42578125" style="11" hidden="1" customWidth="1"/>
    <col min="5" max="5" width="6.7109375" style="11" customWidth="1"/>
    <col min="6" max="6" width="9.140625" style="11" hidden="1" customWidth="1"/>
    <col min="7" max="7" width="5.5703125" style="11" customWidth="1"/>
    <col min="8" max="8" width="16.7109375" style="3" customWidth="1"/>
    <col min="9" max="9" width="16.7109375" style="3" hidden="1" customWidth="1"/>
    <col min="10" max="11" width="16.7109375" style="3" customWidth="1"/>
    <col min="12" max="12" width="16.7109375" style="3" hidden="1" customWidth="1"/>
    <col min="13" max="16" width="16.7109375" style="4" hidden="1" customWidth="1"/>
    <col min="17" max="19" width="16.7109375" style="4" customWidth="1"/>
    <col min="20" max="20" width="16.7109375" style="4" hidden="1" customWidth="1"/>
    <col min="21" max="21" width="20" style="4" hidden="1" customWidth="1"/>
    <col min="22" max="22" width="24.140625" style="2" hidden="1" customWidth="1"/>
    <col min="23" max="16384" width="9.140625" style="2"/>
  </cols>
  <sheetData>
    <row r="1" spans="1:22" s="49" customFormat="1" ht="12.75">
      <c r="A1" s="47"/>
      <c r="B1" s="228" t="s">
        <v>323</v>
      </c>
      <c r="C1" s="228"/>
      <c r="D1" s="228"/>
      <c r="E1" s="228"/>
      <c r="F1" s="228"/>
      <c r="G1" s="228"/>
      <c r="H1" s="228"/>
      <c r="I1" s="228"/>
      <c r="J1" s="228"/>
      <c r="K1" s="56"/>
      <c r="L1" s="56"/>
      <c r="M1" s="48"/>
      <c r="N1" s="50"/>
      <c r="O1" s="50"/>
      <c r="P1" s="50"/>
      <c r="Q1" s="50"/>
      <c r="R1" s="50"/>
      <c r="S1" s="50"/>
      <c r="T1" s="51"/>
      <c r="U1" s="51"/>
    </row>
    <row r="2" spans="1:22">
      <c r="A2" s="12"/>
      <c r="B2" s="12"/>
      <c r="C2" s="12"/>
      <c r="D2" s="12"/>
      <c r="E2" s="12"/>
      <c r="F2" s="12"/>
      <c r="G2" s="12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 t="s">
        <v>322</v>
      </c>
      <c r="U2" s="5"/>
    </row>
    <row r="3" spans="1:22" s="18" customFormat="1" ht="135">
      <c r="A3" s="57" t="s">
        <v>12</v>
      </c>
      <c r="B3" s="82" t="s">
        <v>5</v>
      </c>
      <c r="C3" s="82" t="s">
        <v>6</v>
      </c>
      <c r="D3" s="235" t="s">
        <v>321</v>
      </c>
      <c r="E3" s="236"/>
      <c r="F3" s="236"/>
      <c r="G3" s="237"/>
      <c r="H3" s="80" t="s">
        <v>141</v>
      </c>
      <c r="I3" s="82" t="s">
        <v>139</v>
      </c>
      <c r="J3" s="80" t="s">
        <v>7</v>
      </c>
      <c r="K3" s="82" t="s">
        <v>140</v>
      </c>
      <c r="L3" s="81" t="s">
        <v>8</v>
      </c>
      <c r="M3" s="80" t="s">
        <v>211</v>
      </c>
      <c r="N3" s="80" t="s">
        <v>9</v>
      </c>
      <c r="O3" s="83" t="s">
        <v>213</v>
      </c>
      <c r="P3" s="83" t="s">
        <v>214</v>
      </c>
      <c r="Q3" s="83" t="s">
        <v>10</v>
      </c>
      <c r="R3" s="83" t="s">
        <v>215</v>
      </c>
      <c r="S3" s="83" t="s">
        <v>216</v>
      </c>
      <c r="T3" s="81" t="s">
        <v>11</v>
      </c>
      <c r="U3" s="211"/>
    </row>
    <row r="4" spans="1:22" s="18" customFormat="1" ht="12" thickBot="1">
      <c r="A4" s="13">
        <v>1</v>
      </c>
      <c r="B4" s="19">
        <v>2</v>
      </c>
      <c r="C4" s="19">
        <v>3</v>
      </c>
      <c r="D4" s="238">
        <v>4</v>
      </c>
      <c r="E4" s="239"/>
      <c r="F4" s="239"/>
      <c r="G4" s="240"/>
      <c r="H4" s="19">
        <v>5</v>
      </c>
      <c r="I4" s="19">
        <v>6</v>
      </c>
      <c r="J4" s="19">
        <v>7</v>
      </c>
      <c r="K4" s="19">
        <v>8</v>
      </c>
      <c r="L4" s="19">
        <v>9</v>
      </c>
      <c r="M4" s="19">
        <v>10</v>
      </c>
      <c r="N4" s="19">
        <v>11</v>
      </c>
      <c r="O4" s="19">
        <v>12</v>
      </c>
      <c r="P4" s="19">
        <v>13</v>
      </c>
      <c r="Q4" s="19">
        <v>14</v>
      </c>
      <c r="R4" s="19">
        <v>15</v>
      </c>
      <c r="S4" s="19">
        <v>16</v>
      </c>
      <c r="T4" s="166">
        <v>17</v>
      </c>
      <c r="U4" s="210"/>
    </row>
    <row r="5" spans="1:22" s="18" customFormat="1" ht="11.25">
      <c r="A5" s="209" t="s">
        <v>320</v>
      </c>
      <c r="B5" s="208" t="s">
        <v>319</v>
      </c>
      <c r="C5" s="207" t="s">
        <v>312</v>
      </c>
      <c r="D5" s="241" t="s">
        <v>312</v>
      </c>
      <c r="E5" s="242"/>
      <c r="F5" s="242"/>
      <c r="G5" s="243"/>
      <c r="H5" s="206">
        <f>J5+T5-I5</f>
        <v>834725308.64999998</v>
      </c>
      <c r="I5" s="206">
        <f>SUM(I7:I208)</f>
        <v>0</v>
      </c>
      <c r="J5" s="206">
        <f>L5+M5+N5+O5+P5+Q5+R5+S5-K5</f>
        <v>834725308.64999998</v>
      </c>
      <c r="K5" s="206">
        <f t="shared" ref="K5:T5" si="0">SUM(K7:K208)</f>
        <v>22791402</v>
      </c>
      <c r="L5" s="206">
        <f t="shared" si="0"/>
        <v>0</v>
      </c>
      <c r="M5" s="206">
        <f t="shared" si="0"/>
        <v>0</v>
      </c>
      <c r="N5" s="206">
        <f t="shared" si="0"/>
        <v>0</v>
      </c>
      <c r="O5" s="206">
        <f t="shared" si="0"/>
        <v>0</v>
      </c>
      <c r="P5" s="206">
        <f t="shared" si="0"/>
        <v>0</v>
      </c>
      <c r="Q5" s="206">
        <f t="shared" si="0"/>
        <v>567865085.38</v>
      </c>
      <c r="R5" s="206">
        <f t="shared" si="0"/>
        <v>236997749.97</v>
      </c>
      <c r="S5" s="206">
        <f t="shared" si="0"/>
        <v>52653875.299999997</v>
      </c>
      <c r="T5" s="117">
        <f t="shared" si="0"/>
        <v>0</v>
      </c>
      <c r="U5" s="202" t="s">
        <v>317</v>
      </c>
    </row>
    <row r="6" spans="1:22" s="18" customFormat="1" ht="11.25">
      <c r="A6" s="201" t="s">
        <v>316</v>
      </c>
      <c r="B6" s="200"/>
      <c r="C6" s="199"/>
      <c r="D6" s="247"/>
      <c r="E6" s="248"/>
      <c r="F6" s="248"/>
      <c r="G6" s="249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7"/>
      <c r="U6" s="202"/>
    </row>
    <row r="7" spans="1:22" s="18" customFormat="1" ht="11.25">
      <c r="A7" s="205" t="s">
        <v>324</v>
      </c>
      <c r="B7" s="195" t="s">
        <v>319</v>
      </c>
      <c r="C7" s="194" t="s">
        <v>70</v>
      </c>
      <c r="D7" s="193" t="s">
        <v>311</v>
      </c>
      <c r="E7" s="192" t="s">
        <v>325</v>
      </c>
      <c r="F7" s="191" t="s">
        <v>310</v>
      </c>
      <c r="G7" s="190" t="s">
        <v>326</v>
      </c>
      <c r="H7" s="128">
        <f t="shared" ref="H7:H70" si="1">J7+T7-I7</f>
        <v>4917412.9400000004</v>
      </c>
      <c r="I7" s="106"/>
      <c r="J7" s="97">
        <f t="shared" ref="J7:J70" si="2">L7+M7+N7+O7+P7+Q7+R7+S7-K7</f>
        <v>4917412.9400000004</v>
      </c>
      <c r="K7" s="100"/>
      <c r="L7" s="99"/>
      <c r="M7" s="100"/>
      <c r="N7" s="99"/>
      <c r="O7" s="99"/>
      <c r="P7" s="100"/>
      <c r="Q7" s="100">
        <v>1452223.38</v>
      </c>
      <c r="R7" s="100"/>
      <c r="S7" s="100">
        <v>3465189.56</v>
      </c>
      <c r="T7" s="122"/>
      <c r="U7" s="204" t="s">
        <v>327</v>
      </c>
      <c r="V7" s="183" t="str">
        <f t="shared" ref="V7:V70" si="3">IF(C7="","000",C7)&amp;IF(D7="","000",D7)&amp;IF(E7="","0000",E7)&amp;IF(F7="","0000000000",F7)&amp;IF(G7="","000",G7)</f>
        <v>21100001020000000000121</v>
      </c>
    </row>
    <row r="8" spans="1:22" s="18" customFormat="1" ht="11.25">
      <c r="A8" s="205" t="s">
        <v>324</v>
      </c>
      <c r="B8" s="195" t="s">
        <v>319</v>
      </c>
      <c r="C8" s="194" t="s">
        <v>70</v>
      </c>
      <c r="D8" s="193" t="s">
        <v>311</v>
      </c>
      <c r="E8" s="192" t="s">
        <v>328</v>
      </c>
      <c r="F8" s="191" t="s">
        <v>310</v>
      </c>
      <c r="G8" s="190" t="s">
        <v>326</v>
      </c>
      <c r="H8" s="128">
        <f t="shared" si="1"/>
        <v>29980441.550000001</v>
      </c>
      <c r="I8" s="106"/>
      <c r="J8" s="97">
        <f t="shared" si="2"/>
        <v>29980441.550000001</v>
      </c>
      <c r="K8" s="100"/>
      <c r="L8" s="99"/>
      <c r="M8" s="100"/>
      <c r="N8" s="99"/>
      <c r="O8" s="99"/>
      <c r="P8" s="100"/>
      <c r="Q8" s="100">
        <v>18735795.07</v>
      </c>
      <c r="R8" s="100"/>
      <c r="S8" s="100">
        <v>11244646.48</v>
      </c>
      <c r="T8" s="122"/>
      <c r="U8" s="204" t="s">
        <v>329</v>
      </c>
      <c r="V8" s="183" t="str">
        <f t="shared" si="3"/>
        <v>21100001040000000000121</v>
      </c>
    </row>
    <row r="9" spans="1:22" s="18" customFormat="1" ht="11.25">
      <c r="A9" s="205" t="s">
        <v>324</v>
      </c>
      <c r="B9" s="195" t="s">
        <v>319</v>
      </c>
      <c r="C9" s="194" t="s">
        <v>70</v>
      </c>
      <c r="D9" s="193" t="s">
        <v>311</v>
      </c>
      <c r="E9" s="192" t="s">
        <v>330</v>
      </c>
      <c r="F9" s="191" t="s">
        <v>310</v>
      </c>
      <c r="G9" s="190" t="s">
        <v>326</v>
      </c>
      <c r="H9" s="128">
        <f t="shared" si="1"/>
        <v>5801113.8300000001</v>
      </c>
      <c r="I9" s="106"/>
      <c r="J9" s="97">
        <f t="shared" si="2"/>
        <v>5801113.8300000001</v>
      </c>
      <c r="K9" s="100"/>
      <c r="L9" s="99"/>
      <c r="M9" s="100"/>
      <c r="N9" s="99"/>
      <c r="O9" s="99"/>
      <c r="P9" s="100"/>
      <c r="Q9" s="100">
        <v>5801113.8300000001</v>
      </c>
      <c r="R9" s="100"/>
      <c r="S9" s="100"/>
      <c r="T9" s="122"/>
      <c r="U9" s="204" t="s">
        <v>331</v>
      </c>
      <c r="V9" s="183" t="str">
        <f t="shared" si="3"/>
        <v>21100001060000000000121</v>
      </c>
    </row>
    <row r="10" spans="1:22" s="18" customFormat="1" ht="11.25">
      <c r="A10" s="205" t="s">
        <v>324</v>
      </c>
      <c r="B10" s="195" t="s">
        <v>319</v>
      </c>
      <c r="C10" s="194" t="s">
        <v>70</v>
      </c>
      <c r="D10" s="193" t="s">
        <v>311</v>
      </c>
      <c r="E10" s="192" t="s">
        <v>332</v>
      </c>
      <c r="F10" s="191" t="s">
        <v>310</v>
      </c>
      <c r="G10" s="190" t="s">
        <v>326</v>
      </c>
      <c r="H10" s="128">
        <f t="shared" si="1"/>
        <v>479965.78</v>
      </c>
      <c r="I10" s="106"/>
      <c r="J10" s="97">
        <f t="shared" si="2"/>
        <v>479965.78</v>
      </c>
      <c r="K10" s="100"/>
      <c r="L10" s="99"/>
      <c r="M10" s="100"/>
      <c r="N10" s="99"/>
      <c r="O10" s="99"/>
      <c r="P10" s="100"/>
      <c r="Q10" s="100"/>
      <c r="R10" s="100"/>
      <c r="S10" s="100">
        <v>479965.78</v>
      </c>
      <c r="T10" s="122"/>
      <c r="U10" s="204" t="s">
        <v>333</v>
      </c>
      <c r="V10" s="183" t="str">
        <f t="shared" si="3"/>
        <v>21100002030000000000121</v>
      </c>
    </row>
    <row r="11" spans="1:22" s="18" customFormat="1" ht="11.25">
      <c r="A11" s="205" t="s">
        <v>324</v>
      </c>
      <c r="B11" s="195" t="s">
        <v>319</v>
      </c>
      <c r="C11" s="194" t="s">
        <v>70</v>
      </c>
      <c r="D11" s="193" t="s">
        <v>311</v>
      </c>
      <c r="E11" s="192" t="s">
        <v>334</v>
      </c>
      <c r="F11" s="191" t="s">
        <v>310</v>
      </c>
      <c r="G11" s="190" t="s">
        <v>326</v>
      </c>
      <c r="H11" s="128">
        <f t="shared" si="1"/>
        <v>2607409.9</v>
      </c>
      <c r="I11" s="106"/>
      <c r="J11" s="97">
        <f t="shared" si="2"/>
        <v>2607409.9</v>
      </c>
      <c r="K11" s="100"/>
      <c r="L11" s="99"/>
      <c r="M11" s="100"/>
      <c r="N11" s="99"/>
      <c r="O11" s="99"/>
      <c r="P11" s="100"/>
      <c r="Q11" s="100">
        <v>2607409.9</v>
      </c>
      <c r="R11" s="100"/>
      <c r="S11" s="100"/>
      <c r="T11" s="122"/>
      <c r="U11" s="204" t="s">
        <v>335</v>
      </c>
      <c r="V11" s="183" t="str">
        <f t="shared" si="3"/>
        <v>21100007090000000000121</v>
      </c>
    </row>
    <row r="12" spans="1:22" s="18" customFormat="1" ht="11.25">
      <c r="A12" s="205" t="s">
        <v>324</v>
      </c>
      <c r="B12" s="195" t="s">
        <v>319</v>
      </c>
      <c r="C12" s="194" t="s">
        <v>70</v>
      </c>
      <c r="D12" s="193" t="s">
        <v>311</v>
      </c>
      <c r="E12" s="192" t="s">
        <v>336</v>
      </c>
      <c r="F12" s="191" t="s">
        <v>310</v>
      </c>
      <c r="G12" s="190" t="s">
        <v>326</v>
      </c>
      <c r="H12" s="128">
        <f t="shared" si="1"/>
        <v>1504571.73</v>
      </c>
      <c r="I12" s="106"/>
      <c r="J12" s="97">
        <f t="shared" si="2"/>
        <v>1504571.73</v>
      </c>
      <c r="K12" s="100"/>
      <c r="L12" s="99"/>
      <c r="M12" s="100"/>
      <c r="N12" s="99"/>
      <c r="O12" s="99"/>
      <c r="P12" s="100"/>
      <c r="Q12" s="100">
        <v>1504571.73</v>
      </c>
      <c r="R12" s="100"/>
      <c r="S12" s="100"/>
      <c r="T12" s="122"/>
      <c r="U12" s="204" t="s">
        <v>337</v>
      </c>
      <c r="V12" s="183" t="str">
        <f t="shared" si="3"/>
        <v>21100008040000000000121</v>
      </c>
    </row>
    <row r="13" spans="1:22" s="18" customFormat="1" ht="11.25">
      <c r="A13" s="205" t="s">
        <v>324</v>
      </c>
      <c r="B13" s="195" t="s">
        <v>319</v>
      </c>
      <c r="C13" s="194" t="s">
        <v>70</v>
      </c>
      <c r="D13" s="193" t="s">
        <v>311</v>
      </c>
      <c r="E13" s="192" t="s">
        <v>338</v>
      </c>
      <c r="F13" s="191" t="s">
        <v>310</v>
      </c>
      <c r="G13" s="190" t="s">
        <v>326</v>
      </c>
      <c r="H13" s="128">
        <f t="shared" si="1"/>
        <v>3050100</v>
      </c>
      <c r="I13" s="106"/>
      <c r="J13" s="97">
        <f t="shared" si="2"/>
        <v>3050100</v>
      </c>
      <c r="K13" s="100"/>
      <c r="L13" s="99"/>
      <c r="M13" s="100"/>
      <c r="N13" s="99"/>
      <c r="O13" s="99"/>
      <c r="P13" s="100"/>
      <c r="Q13" s="100">
        <v>3050100</v>
      </c>
      <c r="R13" s="100"/>
      <c r="S13" s="100"/>
      <c r="T13" s="122"/>
      <c r="U13" s="204" t="s">
        <v>339</v>
      </c>
      <c r="V13" s="183" t="str">
        <f t="shared" si="3"/>
        <v>21100010060000000000121</v>
      </c>
    </row>
    <row r="14" spans="1:22" s="18" customFormat="1" ht="11.25">
      <c r="A14" s="205" t="s">
        <v>340</v>
      </c>
      <c r="B14" s="195" t="s">
        <v>319</v>
      </c>
      <c r="C14" s="194" t="s">
        <v>72</v>
      </c>
      <c r="D14" s="193" t="s">
        <v>311</v>
      </c>
      <c r="E14" s="192" t="s">
        <v>325</v>
      </c>
      <c r="F14" s="191" t="s">
        <v>310</v>
      </c>
      <c r="G14" s="190" t="s">
        <v>341</v>
      </c>
      <c r="H14" s="128">
        <f t="shared" si="1"/>
        <v>365850</v>
      </c>
      <c r="I14" s="106"/>
      <c r="J14" s="97">
        <f t="shared" si="2"/>
        <v>365850</v>
      </c>
      <c r="K14" s="100"/>
      <c r="L14" s="99"/>
      <c r="M14" s="100"/>
      <c r="N14" s="99"/>
      <c r="O14" s="99"/>
      <c r="P14" s="100"/>
      <c r="Q14" s="100">
        <v>40100</v>
      </c>
      <c r="R14" s="100"/>
      <c r="S14" s="100">
        <v>325750</v>
      </c>
      <c r="T14" s="122"/>
      <c r="U14" s="204" t="s">
        <v>342</v>
      </c>
      <c r="V14" s="183" t="str">
        <f t="shared" si="3"/>
        <v>21200001020000000000122</v>
      </c>
    </row>
    <row r="15" spans="1:22" s="18" customFormat="1" ht="11.25">
      <c r="A15" s="205" t="s">
        <v>340</v>
      </c>
      <c r="B15" s="195" t="s">
        <v>319</v>
      </c>
      <c r="C15" s="194" t="s">
        <v>72</v>
      </c>
      <c r="D15" s="193" t="s">
        <v>311</v>
      </c>
      <c r="E15" s="192" t="s">
        <v>328</v>
      </c>
      <c r="F15" s="191" t="s">
        <v>310</v>
      </c>
      <c r="G15" s="190" t="s">
        <v>341</v>
      </c>
      <c r="H15" s="128">
        <f t="shared" si="1"/>
        <v>2661229.37</v>
      </c>
      <c r="I15" s="106"/>
      <c r="J15" s="97">
        <f t="shared" si="2"/>
        <v>2661229.37</v>
      </c>
      <c r="K15" s="100"/>
      <c r="L15" s="99"/>
      <c r="M15" s="100"/>
      <c r="N15" s="99"/>
      <c r="O15" s="99"/>
      <c r="P15" s="100"/>
      <c r="Q15" s="100">
        <v>1578956.75</v>
      </c>
      <c r="R15" s="100"/>
      <c r="S15" s="100">
        <v>1082272.6200000001</v>
      </c>
      <c r="T15" s="122"/>
      <c r="U15" s="204" t="s">
        <v>343</v>
      </c>
      <c r="V15" s="183" t="str">
        <f t="shared" si="3"/>
        <v>21200001040000000000122</v>
      </c>
    </row>
    <row r="16" spans="1:22" s="18" customFormat="1" ht="11.25">
      <c r="A16" s="205" t="s">
        <v>340</v>
      </c>
      <c r="B16" s="195" t="s">
        <v>319</v>
      </c>
      <c r="C16" s="194" t="s">
        <v>72</v>
      </c>
      <c r="D16" s="193" t="s">
        <v>311</v>
      </c>
      <c r="E16" s="192" t="s">
        <v>330</v>
      </c>
      <c r="F16" s="191" t="s">
        <v>310</v>
      </c>
      <c r="G16" s="190" t="s">
        <v>341</v>
      </c>
      <c r="H16" s="128">
        <f t="shared" si="1"/>
        <v>481488.7</v>
      </c>
      <c r="I16" s="106"/>
      <c r="J16" s="97">
        <f t="shared" si="2"/>
        <v>481488.7</v>
      </c>
      <c r="K16" s="100"/>
      <c r="L16" s="99"/>
      <c r="M16" s="100"/>
      <c r="N16" s="99"/>
      <c r="O16" s="99"/>
      <c r="P16" s="100"/>
      <c r="Q16" s="100">
        <v>481488.7</v>
      </c>
      <c r="R16" s="100"/>
      <c r="S16" s="100"/>
      <c r="T16" s="122"/>
      <c r="U16" s="204" t="s">
        <v>344</v>
      </c>
      <c r="V16" s="183" t="str">
        <f t="shared" si="3"/>
        <v>21200001060000000000122</v>
      </c>
    </row>
    <row r="17" spans="1:22" s="18" customFormat="1" ht="11.25">
      <c r="A17" s="205" t="s">
        <v>340</v>
      </c>
      <c r="B17" s="195" t="s">
        <v>319</v>
      </c>
      <c r="C17" s="194" t="s">
        <v>72</v>
      </c>
      <c r="D17" s="193" t="s">
        <v>311</v>
      </c>
      <c r="E17" s="192" t="s">
        <v>334</v>
      </c>
      <c r="F17" s="191" t="s">
        <v>310</v>
      </c>
      <c r="G17" s="190" t="s">
        <v>341</v>
      </c>
      <c r="H17" s="128">
        <f t="shared" si="1"/>
        <v>240600</v>
      </c>
      <c r="I17" s="106"/>
      <c r="J17" s="97">
        <f t="shared" si="2"/>
        <v>240600</v>
      </c>
      <c r="K17" s="100"/>
      <c r="L17" s="99"/>
      <c r="M17" s="100"/>
      <c r="N17" s="99"/>
      <c r="O17" s="99"/>
      <c r="P17" s="100"/>
      <c r="Q17" s="100">
        <v>240600</v>
      </c>
      <c r="R17" s="100"/>
      <c r="S17" s="100"/>
      <c r="T17" s="122"/>
      <c r="U17" s="204" t="s">
        <v>345</v>
      </c>
      <c r="V17" s="183" t="str">
        <f t="shared" si="3"/>
        <v>21200007090000000000122</v>
      </c>
    </row>
    <row r="18" spans="1:22" s="18" customFormat="1" ht="11.25">
      <c r="A18" s="205" t="s">
        <v>340</v>
      </c>
      <c r="B18" s="195" t="s">
        <v>319</v>
      </c>
      <c r="C18" s="194" t="s">
        <v>72</v>
      </c>
      <c r="D18" s="193" t="s">
        <v>311</v>
      </c>
      <c r="E18" s="192" t="s">
        <v>336</v>
      </c>
      <c r="F18" s="191" t="s">
        <v>310</v>
      </c>
      <c r="G18" s="190" t="s">
        <v>341</v>
      </c>
      <c r="H18" s="128">
        <f t="shared" si="1"/>
        <v>120300</v>
      </c>
      <c r="I18" s="106"/>
      <c r="J18" s="97">
        <f t="shared" si="2"/>
        <v>120300</v>
      </c>
      <c r="K18" s="100"/>
      <c r="L18" s="99"/>
      <c r="M18" s="100"/>
      <c r="N18" s="99"/>
      <c r="O18" s="99"/>
      <c r="P18" s="100"/>
      <c r="Q18" s="100">
        <v>120300</v>
      </c>
      <c r="R18" s="100"/>
      <c r="S18" s="100"/>
      <c r="T18" s="122"/>
      <c r="U18" s="204" t="s">
        <v>346</v>
      </c>
      <c r="V18" s="183" t="str">
        <f t="shared" si="3"/>
        <v>21200008040000000000122</v>
      </c>
    </row>
    <row r="19" spans="1:22" s="18" customFormat="1" ht="11.25">
      <c r="A19" s="205" t="s">
        <v>340</v>
      </c>
      <c r="B19" s="195" t="s">
        <v>319</v>
      </c>
      <c r="C19" s="194" t="s">
        <v>72</v>
      </c>
      <c r="D19" s="193" t="s">
        <v>311</v>
      </c>
      <c r="E19" s="192" t="s">
        <v>338</v>
      </c>
      <c r="F19" s="191" t="s">
        <v>310</v>
      </c>
      <c r="G19" s="190" t="s">
        <v>341</v>
      </c>
      <c r="H19" s="128">
        <f t="shared" si="1"/>
        <v>80200</v>
      </c>
      <c r="I19" s="106"/>
      <c r="J19" s="97">
        <f t="shared" si="2"/>
        <v>80200</v>
      </c>
      <c r="K19" s="100"/>
      <c r="L19" s="99"/>
      <c r="M19" s="100"/>
      <c r="N19" s="99"/>
      <c r="O19" s="99"/>
      <c r="P19" s="100"/>
      <c r="Q19" s="100">
        <v>80200</v>
      </c>
      <c r="R19" s="100"/>
      <c r="S19" s="100"/>
      <c r="T19" s="122"/>
      <c r="U19" s="204" t="s">
        <v>347</v>
      </c>
      <c r="V19" s="183" t="str">
        <f t="shared" si="3"/>
        <v>21200010060000000000122</v>
      </c>
    </row>
    <row r="20" spans="1:22" s="18" customFormat="1" ht="11.25">
      <c r="A20" s="205" t="s">
        <v>348</v>
      </c>
      <c r="B20" s="195" t="s">
        <v>319</v>
      </c>
      <c r="C20" s="194" t="s">
        <v>74</v>
      </c>
      <c r="D20" s="193" t="s">
        <v>311</v>
      </c>
      <c r="E20" s="192" t="s">
        <v>325</v>
      </c>
      <c r="F20" s="191" t="s">
        <v>310</v>
      </c>
      <c r="G20" s="190" t="s">
        <v>349</v>
      </c>
      <c r="H20" s="128">
        <f t="shared" si="1"/>
        <v>1385467.3</v>
      </c>
      <c r="I20" s="106"/>
      <c r="J20" s="97">
        <f t="shared" si="2"/>
        <v>1385467.3</v>
      </c>
      <c r="K20" s="100"/>
      <c r="L20" s="99"/>
      <c r="M20" s="100"/>
      <c r="N20" s="99"/>
      <c r="O20" s="99"/>
      <c r="P20" s="100"/>
      <c r="Q20" s="100">
        <v>349291.73</v>
      </c>
      <c r="R20" s="100"/>
      <c r="S20" s="100">
        <v>1036175.57</v>
      </c>
      <c r="T20" s="122"/>
      <c r="U20" s="204" t="s">
        <v>350</v>
      </c>
      <c r="V20" s="183" t="str">
        <f t="shared" si="3"/>
        <v>21300001020000000000129</v>
      </c>
    </row>
    <row r="21" spans="1:22" s="18" customFormat="1" ht="11.25">
      <c r="A21" s="205" t="s">
        <v>348</v>
      </c>
      <c r="B21" s="195" t="s">
        <v>319</v>
      </c>
      <c r="C21" s="194" t="s">
        <v>74</v>
      </c>
      <c r="D21" s="193" t="s">
        <v>311</v>
      </c>
      <c r="E21" s="192" t="s">
        <v>328</v>
      </c>
      <c r="F21" s="191" t="s">
        <v>310</v>
      </c>
      <c r="G21" s="190" t="s">
        <v>349</v>
      </c>
      <c r="H21" s="128">
        <f t="shared" si="1"/>
        <v>8542159.8800000008</v>
      </c>
      <c r="I21" s="106"/>
      <c r="J21" s="97">
        <f t="shared" si="2"/>
        <v>8542159.8800000008</v>
      </c>
      <c r="K21" s="100"/>
      <c r="L21" s="99"/>
      <c r="M21" s="100"/>
      <c r="N21" s="99"/>
      <c r="O21" s="99"/>
      <c r="P21" s="100"/>
      <c r="Q21" s="100">
        <v>5280492.3899999997</v>
      </c>
      <c r="R21" s="100"/>
      <c r="S21" s="100">
        <v>3261667.49</v>
      </c>
      <c r="T21" s="122"/>
      <c r="U21" s="204" t="s">
        <v>351</v>
      </c>
      <c r="V21" s="183" t="str">
        <f t="shared" si="3"/>
        <v>21300001040000000000129</v>
      </c>
    </row>
    <row r="22" spans="1:22" s="18" customFormat="1" ht="11.25">
      <c r="A22" s="205" t="s">
        <v>348</v>
      </c>
      <c r="B22" s="195" t="s">
        <v>319</v>
      </c>
      <c r="C22" s="194" t="s">
        <v>74</v>
      </c>
      <c r="D22" s="193" t="s">
        <v>311</v>
      </c>
      <c r="E22" s="192" t="s">
        <v>330</v>
      </c>
      <c r="F22" s="191" t="s">
        <v>310</v>
      </c>
      <c r="G22" s="190" t="s">
        <v>349</v>
      </c>
      <c r="H22" s="128">
        <f t="shared" si="1"/>
        <v>1738191.72</v>
      </c>
      <c r="I22" s="106"/>
      <c r="J22" s="97">
        <f t="shared" si="2"/>
        <v>1738191.72</v>
      </c>
      <c r="K22" s="100"/>
      <c r="L22" s="99"/>
      <c r="M22" s="100"/>
      <c r="N22" s="99"/>
      <c r="O22" s="99"/>
      <c r="P22" s="100"/>
      <c r="Q22" s="100">
        <v>1738191.72</v>
      </c>
      <c r="R22" s="100"/>
      <c r="S22" s="100"/>
      <c r="T22" s="122"/>
      <c r="U22" s="204" t="s">
        <v>352</v>
      </c>
      <c r="V22" s="183" t="str">
        <f t="shared" si="3"/>
        <v>21300001060000000000129</v>
      </c>
    </row>
    <row r="23" spans="1:22" s="18" customFormat="1" ht="11.25">
      <c r="A23" s="205" t="s">
        <v>348</v>
      </c>
      <c r="B23" s="195" t="s">
        <v>319</v>
      </c>
      <c r="C23" s="194" t="s">
        <v>74</v>
      </c>
      <c r="D23" s="193" t="s">
        <v>311</v>
      </c>
      <c r="E23" s="192" t="s">
        <v>332</v>
      </c>
      <c r="F23" s="191" t="s">
        <v>310</v>
      </c>
      <c r="G23" s="190" t="s">
        <v>349</v>
      </c>
      <c r="H23" s="128">
        <f t="shared" si="1"/>
        <v>144563.85</v>
      </c>
      <c r="I23" s="106"/>
      <c r="J23" s="97">
        <f t="shared" si="2"/>
        <v>144563.85</v>
      </c>
      <c r="K23" s="100"/>
      <c r="L23" s="99"/>
      <c r="M23" s="100"/>
      <c r="N23" s="99"/>
      <c r="O23" s="99"/>
      <c r="P23" s="100"/>
      <c r="Q23" s="100"/>
      <c r="R23" s="100"/>
      <c r="S23" s="100">
        <v>144563.85</v>
      </c>
      <c r="T23" s="122"/>
      <c r="U23" s="204" t="s">
        <v>353</v>
      </c>
      <c r="V23" s="183" t="str">
        <f t="shared" si="3"/>
        <v>21300002030000000000129</v>
      </c>
    </row>
    <row r="24" spans="1:22" s="18" customFormat="1" ht="11.25">
      <c r="A24" s="205" t="s">
        <v>348</v>
      </c>
      <c r="B24" s="195" t="s">
        <v>319</v>
      </c>
      <c r="C24" s="194" t="s">
        <v>74</v>
      </c>
      <c r="D24" s="193" t="s">
        <v>311</v>
      </c>
      <c r="E24" s="192" t="s">
        <v>334</v>
      </c>
      <c r="F24" s="191" t="s">
        <v>310</v>
      </c>
      <c r="G24" s="190" t="s">
        <v>349</v>
      </c>
      <c r="H24" s="128">
        <f t="shared" si="1"/>
        <v>770474.02</v>
      </c>
      <c r="I24" s="106"/>
      <c r="J24" s="97">
        <f t="shared" si="2"/>
        <v>770474.02</v>
      </c>
      <c r="K24" s="100"/>
      <c r="L24" s="99"/>
      <c r="M24" s="100"/>
      <c r="N24" s="99"/>
      <c r="O24" s="99"/>
      <c r="P24" s="100"/>
      <c r="Q24" s="100">
        <v>770474.02</v>
      </c>
      <c r="R24" s="100"/>
      <c r="S24" s="100"/>
      <c r="T24" s="122"/>
      <c r="U24" s="204" t="s">
        <v>354</v>
      </c>
      <c r="V24" s="183" t="str">
        <f t="shared" si="3"/>
        <v>21300007090000000000129</v>
      </c>
    </row>
    <row r="25" spans="1:22" s="18" customFormat="1" ht="11.25">
      <c r="A25" s="205" t="s">
        <v>348</v>
      </c>
      <c r="B25" s="195" t="s">
        <v>319</v>
      </c>
      <c r="C25" s="194" t="s">
        <v>74</v>
      </c>
      <c r="D25" s="193" t="s">
        <v>311</v>
      </c>
      <c r="E25" s="192" t="s">
        <v>336</v>
      </c>
      <c r="F25" s="191" t="s">
        <v>310</v>
      </c>
      <c r="G25" s="190" t="s">
        <v>349</v>
      </c>
      <c r="H25" s="128">
        <f t="shared" si="1"/>
        <v>429980.79</v>
      </c>
      <c r="I25" s="106"/>
      <c r="J25" s="97">
        <f t="shared" si="2"/>
        <v>429980.79</v>
      </c>
      <c r="K25" s="100"/>
      <c r="L25" s="99"/>
      <c r="M25" s="100"/>
      <c r="N25" s="99"/>
      <c r="O25" s="99"/>
      <c r="P25" s="100"/>
      <c r="Q25" s="100">
        <v>429980.79</v>
      </c>
      <c r="R25" s="100"/>
      <c r="S25" s="100"/>
      <c r="T25" s="122"/>
      <c r="U25" s="204" t="s">
        <v>355</v>
      </c>
      <c r="V25" s="183" t="str">
        <f t="shared" si="3"/>
        <v>21300008040000000000129</v>
      </c>
    </row>
    <row r="26" spans="1:22" s="18" customFormat="1" ht="11.25">
      <c r="A26" s="205" t="s">
        <v>348</v>
      </c>
      <c r="B26" s="195" t="s">
        <v>319</v>
      </c>
      <c r="C26" s="194" t="s">
        <v>74</v>
      </c>
      <c r="D26" s="193" t="s">
        <v>311</v>
      </c>
      <c r="E26" s="192" t="s">
        <v>338</v>
      </c>
      <c r="F26" s="191" t="s">
        <v>310</v>
      </c>
      <c r="G26" s="190" t="s">
        <v>349</v>
      </c>
      <c r="H26" s="128">
        <f t="shared" si="1"/>
        <v>918600</v>
      </c>
      <c r="I26" s="106"/>
      <c r="J26" s="97">
        <f t="shared" si="2"/>
        <v>918600</v>
      </c>
      <c r="K26" s="100"/>
      <c r="L26" s="99"/>
      <c r="M26" s="100"/>
      <c r="N26" s="99"/>
      <c r="O26" s="99"/>
      <c r="P26" s="100"/>
      <c r="Q26" s="100">
        <v>918600</v>
      </c>
      <c r="R26" s="100"/>
      <c r="S26" s="100"/>
      <c r="T26" s="122"/>
      <c r="U26" s="204" t="s">
        <v>356</v>
      </c>
      <c r="V26" s="183" t="str">
        <f t="shared" si="3"/>
        <v>21300010060000000000129</v>
      </c>
    </row>
    <row r="27" spans="1:22" s="18" customFormat="1" ht="11.25">
      <c r="A27" s="205" t="s">
        <v>357</v>
      </c>
      <c r="B27" s="195" t="s">
        <v>319</v>
      </c>
      <c r="C27" s="194" t="s">
        <v>77</v>
      </c>
      <c r="D27" s="193" t="s">
        <v>311</v>
      </c>
      <c r="E27" s="192" t="s">
        <v>328</v>
      </c>
      <c r="F27" s="191" t="s">
        <v>310</v>
      </c>
      <c r="G27" s="190" t="s">
        <v>78</v>
      </c>
      <c r="H27" s="128">
        <f t="shared" si="1"/>
        <v>937509.13</v>
      </c>
      <c r="I27" s="106"/>
      <c r="J27" s="97">
        <f t="shared" si="2"/>
        <v>937509.13</v>
      </c>
      <c r="K27" s="100"/>
      <c r="L27" s="99"/>
      <c r="M27" s="100"/>
      <c r="N27" s="99"/>
      <c r="O27" s="99"/>
      <c r="P27" s="100"/>
      <c r="Q27" s="100">
        <v>657505.68999999994</v>
      </c>
      <c r="R27" s="100"/>
      <c r="S27" s="100">
        <v>280003.44</v>
      </c>
      <c r="T27" s="122"/>
      <c r="U27" s="204" t="s">
        <v>358</v>
      </c>
      <c r="V27" s="183" t="str">
        <f t="shared" si="3"/>
        <v>22100001040000000000242</v>
      </c>
    </row>
    <row r="28" spans="1:22" s="18" customFormat="1" ht="11.25">
      <c r="A28" s="205" t="s">
        <v>357</v>
      </c>
      <c r="B28" s="195" t="s">
        <v>319</v>
      </c>
      <c r="C28" s="194" t="s">
        <v>77</v>
      </c>
      <c r="D28" s="193" t="s">
        <v>311</v>
      </c>
      <c r="E28" s="192" t="s">
        <v>328</v>
      </c>
      <c r="F28" s="191" t="s">
        <v>310</v>
      </c>
      <c r="G28" s="190" t="s">
        <v>82</v>
      </c>
      <c r="H28" s="128">
        <f t="shared" si="1"/>
        <v>36309.870000000003</v>
      </c>
      <c r="I28" s="106"/>
      <c r="J28" s="97">
        <f t="shared" si="2"/>
        <v>36309.870000000003</v>
      </c>
      <c r="K28" s="100"/>
      <c r="L28" s="99"/>
      <c r="M28" s="100"/>
      <c r="N28" s="99"/>
      <c r="O28" s="99"/>
      <c r="P28" s="100"/>
      <c r="Q28" s="100">
        <v>27265.97</v>
      </c>
      <c r="R28" s="100"/>
      <c r="S28" s="100">
        <v>9043.9</v>
      </c>
      <c r="T28" s="122"/>
      <c r="U28" s="204" t="s">
        <v>359</v>
      </c>
      <c r="V28" s="183" t="str">
        <f t="shared" si="3"/>
        <v>22100001040000000000244</v>
      </c>
    </row>
    <row r="29" spans="1:22" s="18" customFormat="1" ht="11.25">
      <c r="A29" s="205" t="s">
        <v>357</v>
      </c>
      <c r="B29" s="195" t="s">
        <v>319</v>
      </c>
      <c r="C29" s="194" t="s">
        <v>77</v>
      </c>
      <c r="D29" s="193" t="s">
        <v>311</v>
      </c>
      <c r="E29" s="192" t="s">
        <v>330</v>
      </c>
      <c r="F29" s="191" t="s">
        <v>310</v>
      </c>
      <c r="G29" s="190" t="s">
        <v>78</v>
      </c>
      <c r="H29" s="128">
        <f t="shared" si="1"/>
        <v>89570.59</v>
      </c>
      <c r="I29" s="106"/>
      <c r="J29" s="97">
        <f t="shared" si="2"/>
        <v>89570.59</v>
      </c>
      <c r="K29" s="100"/>
      <c r="L29" s="99"/>
      <c r="M29" s="100"/>
      <c r="N29" s="99"/>
      <c r="O29" s="99"/>
      <c r="P29" s="100"/>
      <c r="Q29" s="100">
        <v>89570.59</v>
      </c>
      <c r="R29" s="100"/>
      <c r="S29" s="100"/>
      <c r="T29" s="122"/>
      <c r="U29" s="204" t="s">
        <v>360</v>
      </c>
      <c r="V29" s="183" t="str">
        <f t="shared" si="3"/>
        <v>22100001060000000000242</v>
      </c>
    </row>
    <row r="30" spans="1:22" s="18" customFormat="1" ht="11.25">
      <c r="A30" s="205" t="s">
        <v>357</v>
      </c>
      <c r="B30" s="195" t="s">
        <v>319</v>
      </c>
      <c r="C30" s="194" t="s">
        <v>77</v>
      </c>
      <c r="D30" s="193" t="s">
        <v>311</v>
      </c>
      <c r="E30" s="192" t="s">
        <v>330</v>
      </c>
      <c r="F30" s="191" t="s">
        <v>310</v>
      </c>
      <c r="G30" s="190" t="s">
        <v>82</v>
      </c>
      <c r="H30" s="128">
        <f t="shared" si="1"/>
        <v>2070.5</v>
      </c>
      <c r="I30" s="106"/>
      <c r="J30" s="97">
        <f t="shared" si="2"/>
        <v>2070.5</v>
      </c>
      <c r="K30" s="100"/>
      <c r="L30" s="99"/>
      <c r="M30" s="100"/>
      <c r="N30" s="99"/>
      <c r="O30" s="99"/>
      <c r="P30" s="100"/>
      <c r="Q30" s="100">
        <v>2070.5</v>
      </c>
      <c r="R30" s="100"/>
      <c r="S30" s="100"/>
      <c r="T30" s="122"/>
      <c r="U30" s="204" t="s">
        <v>361</v>
      </c>
      <c r="V30" s="183" t="str">
        <f t="shared" si="3"/>
        <v>22100001060000000000244</v>
      </c>
    </row>
    <row r="31" spans="1:22" s="18" customFormat="1" ht="11.25">
      <c r="A31" s="205" t="s">
        <v>357</v>
      </c>
      <c r="B31" s="195" t="s">
        <v>319</v>
      </c>
      <c r="C31" s="194" t="s">
        <v>77</v>
      </c>
      <c r="D31" s="193" t="s">
        <v>311</v>
      </c>
      <c r="E31" s="192" t="s">
        <v>362</v>
      </c>
      <c r="F31" s="191" t="s">
        <v>310</v>
      </c>
      <c r="G31" s="190" t="s">
        <v>78</v>
      </c>
      <c r="H31" s="128">
        <f t="shared" si="1"/>
        <v>67166.8</v>
      </c>
      <c r="I31" s="106"/>
      <c r="J31" s="97">
        <f t="shared" si="2"/>
        <v>67166.8</v>
      </c>
      <c r="K31" s="100"/>
      <c r="L31" s="99"/>
      <c r="M31" s="100"/>
      <c r="N31" s="99"/>
      <c r="O31" s="99"/>
      <c r="P31" s="100"/>
      <c r="Q31" s="100"/>
      <c r="R31" s="100"/>
      <c r="S31" s="100">
        <v>67166.8</v>
      </c>
      <c r="T31" s="122"/>
      <c r="U31" s="204" t="s">
        <v>363</v>
      </c>
      <c r="V31" s="183" t="str">
        <f t="shared" si="3"/>
        <v>22100001130000000000242</v>
      </c>
    </row>
    <row r="32" spans="1:22" s="18" customFormat="1" ht="11.25">
      <c r="A32" s="205" t="s">
        <v>357</v>
      </c>
      <c r="B32" s="195" t="s">
        <v>319</v>
      </c>
      <c r="C32" s="194" t="s">
        <v>77</v>
      </c>
      <c r="D32" s="193" t="s">
        <v>311</v>
      </c>
      <c r="E32" s="192" t="s">
        <v>332</v>
      </c>
      <c r="F32" s="191" t="s">
        <v>310</v>
      </c>
      <c r="G32" s="190" t="s">
        <v>78</v>
      </c>
      <c r="H32" s="128">
        <f t="shared" si="1"/>
        <v>5606.42</v>
      </c>
      <c r="I32" s="106"/>
      <c r="J32" s="97">
        <f t="shared" si="2"/>
        <v>5606.42</v>
      </c>
      <c r="K32" s="100"/>
      <c r="L32" s="99"/>
      <c r="M32" s="100"/>
      <c r="N32" s="99"/>
      <c r="O32" s="99"/>
      <c r="P32" s="100"/>
      <c r="Q32" s="100"/>
      <c r="R32" s="100"/>
      <c r="S32" s="100">
        <v>5606.42</v>
      </c>
      <c r="T32" s="122"/>
      <c r="U32" s="204" t="s">
        <v>364</v>
      </c>
      <c r="V32" s="183" t="str">
        <f t="shared" si="3"/>
        <v>22100002030000000000242</v>
      </c>
    </row>
    <row r="33" spans="1:22" s="18" customFormat="1" ht="11.25">
      <c r="A33" s="205" t="s">
        <v>357</v>
      </c>
      <c r="B33" s="195" t="s">
        <v>319</v>
      </c>
      <c r="C33" s="194" t="s">
        <v>77</v>
      </c>
      <c r="D33" s="193" t="s">
        <v>311</v>
      </c>
      <c r="E33" s="192" t="s">
        <v>332</v>
      </c>
      <c r="F33" s="191" t="s">
        <v>310</v>
      </c>
      <c r="G33" s="190" t="s">
        <v>82</v>
      </c>
      <c r="H33" s="128">
        <f t="shared" si="1"/>
        <v>680</v>
      </c>
      <c r="I33" s="106"/>
      <c r="J33" s="97">
        <f t="shared" si="2"/>
        <v>680</v>
      </c>
      <c r="K33" s="100"/>
      <c r="L33" s="99"/>
      <c r="M33" s="100"/>
      <c r="N33" s="99"/>
      <c r="O33" s="99"/>
      <c r="P33" s="100"/>
      <c r="Q33" s="100"/>
      <c r="R33" s="100"/>
      <c r="S33" s="100">
        <v>680</v>
      </c>
      <c r="T33" s="122"/>
      <c r="U33" s="204" t="s">
        <v>365</v>
      </c>
      <c r="V33" s="183" t="str">
        <f t="shared" si="3"/>
        <v>22100002030000000000244</v>
      </c>
    </row>
    <row r="34" spans="1:22" s="18" customFormat="1" ht="11.25">
      <c r="A34" s="205" t="s">
        <v>357</v>
      </c>
      <c r="B34" s="195" t="s">
        <v>319</v>
      </c>
      <c r="C34" s="194" t="s">
        <v>77</v>
      </c>
      <c r="D34" s="193" t="s">
        <v>311</v>
      </c>
      <c r="E34" s="192" t="s">
        <v>366</v>
      </c>
      <c r="F34" s="191" t="s">
        <v>310</v>
      </c>
      <c r="G34" s="190" t="s">
        <v>78</v>
      </c>
      <c r="H34" s="128">
        <f t="shared" si="1"/>
        <v>31983</v>
      </c>
      <c r="I34" s="106"/>
      <c r="J34" s="97">
        <f t="shared" si="2"/>
        <v>31983</v>
      </c>
      <c r="K34" s="100"/>
      <c r="L34" s="99"/>
      <c r="M34" s="100"/>
      <c r="N34" s="99"/>
      <c r="O34" s="99"/>
      <c r="P34" s="100"/>
      <c r="Q34" s="100"/>
      <c r="R34" s="100"/>
      <c r="S34" s="100">
        <v>31983</v>
      </c>
      <c r="T34" s="122"/>
      <c r="U34" s="204" t="s">
        <v>367</v>
      </c>
      <c r="V34" s="183" t="str">
        <f t="shared" si="3"/>
        <v>22100004100000000000242</v>
      </c>
    </row>
    <row r="35" spans="1:22" s="18" customFormat="1" ht="11.25">
      <c r="A35" s="205" t="s">
        <v>357</v>
      </c>
      <c r="B35" s="195" t="s">
        <v>319</v>
      </c>
      <c r="C35" s="194" t="s">
        <v>77</v>
      </c>
      <c r="D35" s="193" t="s">
        <v>311</v>
      </c>
      <c r="E35" s="192" t="s">
        <v>334</v>
      </c>
      <c r="F35" s="191" t="s">
        <v>310</v>
      </c>
      <c r="G35" s="190" t="s">
        <v>78</v>
      </c>
      <c r="H35" s="128">
        <f t="shared" si="1"/>
        <v>13000</v>
      </c>
      <c r="I35" s="106"/>
      <c r="J35" s="97">
        <f t="shared" si="2"/>
        <v>13000</v>
      </c>
      <c r="K35" s="100"/>
      <c r="L35" s="99"/>
      <c r="M35" s="100"/>
      <c r="N35" s="99"/>
      <c r="O35" s="99"/>
      <c r="P35" s="100"/>
      <c r="Q35" s="100">
        <v>13000</v>
      </c>
      <c r="R35" s="100"/>
      <c r="S35" s="100"/>
      <c r="T35" s="122"/>
      <c r="U35" s="204" t="s">
        <v>368</v>
      </c>
      <c r="V35" s="183" t="str">
        <f t="shared" si="3"/>
        <v>22100007090000000000242</v>
      </c>
    </row>
    <row r="36" spans="1:22" s="18" customFormat="1" ht="11.25">
      <c r="A36" s="205" t="s">
        <v>357</v>
      </c>
      <c r="B36" s="195" t="s">
        <v>319</v>
      </c>
      <c r="C36" s="194" t="s">
        <v>77</v>
      </c>
      <c r="D36" s="193" t="s">
        <v>311</v>
      </c>
      <c r="E36" s="192" t="s">
        <v>336</v>
      </c>
      <c r="F36" s="191" t="s">
        <v>310</v>
      </c>
      <c r="G36" s="190" t="s">
        <v>78</v>
      </c>
      <c r="H36" s="128">
        <f t="shared" si="1"/>
        <v>37653.300000000003</v>
      </c>
      <c r="I36" s="106"/>
      <c r="J36" s="97">
        <f t="shared" si="2"/>
        <v>37653.300000000003</v>
      </c>
      <c r="K36" s="100"/>
      <c r="L36" s="99"/>
      <c r="M36" s="100"/>
      <c r="N36" s="99"/>
      <c r="O36" s="99"/>
      <c r="P36" s="100"/>
      <c r="Q36" s="100">
        <v>37653.300000000003</v>
      </c>
      <c r="R36" s="100"/>
      <c r="S36" s="100"/>
      <c r="T36" s="122"/>
      <c r="U36" s="204" t="s">
        <v>369</v>
      </c>
      <c r="V36" s="183" t="str">
        <f t="shared" si="3"/>
        <v>22100008040000000000242</v>
      </c>
    </row>
    <row r="37" spans="1:22" s="18" customFormat="1" ht="11.25">
      <c r="A37" s="205" t="s">
        <v>357</v>
      </c>
      <c r="B37" s="195" t="s">
        <v>319</v>
      </c>
      <c r="C37" s="194" t="s">
        <v>77</v>
      </c>
      <c r="D37" s="193" t="s">
        <v>311</v>
      </c>
      <c r="E37" s="192" t="s">
        <v>336</v>
      </c>
      <c r="F37" s="191" t="s">
        <v>310</v>
      </c>
      <c r="G37" s="190" t="s">
        <v>82</v>
      </c>
      <c r="H37" s="128">
        <f t="shared" si="1"/>
        <v>260</v>
      </c>
      <c r="I37" s="106"/>
      <c r="J37" s="97">
        <f t="shared" si="2"/>
        <v>260</v>
      </c>
      <c r="K37" s="100"/>
      <c r="L37" s="99"/>
      <c r="M37" s="100"/>
      <c r="N37" s="99"/>
      <c r="O37" s="99"/>
      <c r="P37" s="100"/>
      <c r="Q37" s="100">
        <v>260</v>
      </c>
      <c r="R37" s="100"/>
      <c r="S37" s="100"/>
      <c r="T37" s="122"/>
      <c r="U37" s="204" t="s">
        <v>370</v>
      </c>
      <c r="V37" s="183" t="str">
        <f t="shared" si="3"/>
        <v>22100008040000000000244</v>
      </c>
    </row>
    <row r="38" spans="1:22" s="18" customFormat="1" ht="11.25">
      <c r="A38" s="205" t="s">
        <v>357</v>
      </c>
      <c r="B38" s="195" t="s">
        <v>319</v>
      </c>
      <c r="C38" s="194" t="s">
        <v>77</v>
      </c>
      <c r="D38" s="193" t="s">
        <v>311</v>
      </c>
      <c r="E38" s="192" t="s">
        <v>371</v>
      </c>
      <c r="F38" s="191" t="s">
        <v>310</v>
      </c>
      <c r="G38" s="190" t="s">
        <v>82</v>
      </c>
      <c r="H38" s="128">
        <f t="shared" si="1"/>
        <v>785402.72</v>
      </c>
      <c r="I38" s="106"/>
      <c r="J38" s="97">
        <f t="shared" si="2"/>
        <v>785402.72</v>
      </c>
      <c r="K38" s="100"/>
      <c r="L38" s="99"/>
      <c r="M38" s="100"/>
      <c r="N38" s="99"/>
      <c r="O38" s="99"/>
      <c r="P38" s="100"/>
      <c r="Q38" s="100">
        <v>785402.72</v>
      </c>
      <c r="R38" s="100"/>
      <c r="S38" s="100"/>
      <c r="T38" s="122"/>
      <c r="U38" s="204" t="s">
        <v>372</v>
      </c>
      <c r="V38" s="183" t="str">
        <f t="shared" si="3"/>
        <v>22100010030000000000244</v>
      </c>
    </row>
    <row r="39" spans="1:22" s="18" customFormat="1" ht="11.25">
      <c r="A39" s="205" t="s">
        <v>357</v>
      </c>
      <c r="B39" s="195" t="s">
        <v>319</v>
      </c>
      <c r="C39" s="194" t="s">
        <v>77</v>
      </c>
      <c r="D39" s="193" t="s">
        <v>311</v>
      </c>
      <c r="E39" s="192" t="s">
        <v>373</v>
      </c>
      <c r="F39" s="191" t="s">
        <v>310</v>
      </c>
      <c r="G39" s="190" t="s">
        <v>82</v>
      </c>
      <c r="H39" s="128">
        <f t="shared" si="1"/>
        <v>1200</v>
      </c>
      <c r="I39" s="106"/>
      <c r="J39" s="97">
        <f t="shared" si="2"/>
        <v>1200</v>
      </c>
      <c r="K39" s="100"/>
      <c r="L39" s="99"/>
      <c r="M39" s="100"/>
      <c r="N39" s="99"/>
      <c r="O39" s="99"/>
      <c r="P39" s="100"/>
      <c r="Q39" s="100">
        <v>1200</v>
      </c>
      <c r="R39" s="100"/>
      <c r="S39" s="100"/>
      <c r="T39" s="122"/>
      <c r="U39" s="204" t="s">
        <v>374</v>
      </c>
      <c r="V39" s="183" t="str">
        <f t="shared" si="3"/>
        <v>22100010040000000000244</v>
      </c>
    </row>
    <row r="40" spans="1:22" s="18" customFormat="1" ht="11.25">
      <c r="A40" s="205" t="s">
        <v>357</v>
      </c>
      <c r="B40" s="195" t="s">
        <v>319</v>
      </c>
      <c r="C40" s="194" t="s">
        <v>77</v>
      </c>
      <c r="D40" s="193" t="s">
        <v>311</v>
      </c>
      <c r="E40" s="192" t="s">
        <v>338</v>
      </c>
      <c r="F40" s="191" t="s">
        <v>310</v>
      </c>
      <c r="G40" s="190" t="s">
        <v>78</v>
      </c>
      <c r="H40" s="128">
        <f t="shared" si="1"/>
        <v>103091</v>
      </c>
      <c r="I40" s="106"/>
      <c r="J40" s="97">
        <f t="shared" si="2"/>
        <v>103091</v>
      </c>
      <c r="K40" s="100"/>
      <c r="L40" s="99"/>
      <c r="M40" s="100"/>
      <c r="N40" s="99"/>
      <c r="O40" s="99"/>
      <c r="P40" s="100"/>
      <c r="Q40" s="100">
        <v>103091</v>
      </c>
      <c r="R40" s="100"/>
      <c r="S40" s="100"/>
      <c r="T40" s="122"/>
      <c r="U40" s="204" t="s">
        <v>375</v>
      </c>
      <c r="V40" s="183" t="str">
        <f t="shared" si="3"/>
        <v>22100010060000000000242</v>
      </c>
    </row>
    <row r="41" spans="1:22" s="18" customFormat="1" ht="11.25">
      <c r="A41" s="205" t="s">
        <v>357</v>
      </c>
      <c r="B41" s="195" t="s">
        <v>319</v>
      </c>
      <c r="C41" s="194" t="s">
        <v>77</v>
      </c>
      <c r="D41" s="193" t="s">
        <v>311</v>
      </c>
      <c r="E41" s="192" t="s">
        <v>338</v>
      </c>
      <c r="F41" s="191" t="s">
        <v>310</v>
      </c>
      <c r="G41" s="190" t="s">
        <v>82</v>
      </c>
      <c r="H41" s="128">
        <f t="shared" si="1"/>
        <v>14950</v>
      </c>
      <c r="I41" s="106"/>
      <c r="J41" s="97">
        <f t="shared" si="2"/>
        <v>14950</v>
      </c>
      <c r="K41" s="100"/>
      <c r="L41" s="99"/>
      <c r="M41" s="100"/>
      <c r="N41" s="99"/>
      <c r="O41" s="99"/>
      <c r="P41" s="100"/>
      <c r="Q41" s="100">
        <v>14950</v>
      </c>
      <c r="R41" s="100"/>
      <c r="S41" s="100"/>
      <c r="T41" s="122"/>
      <c r="U41" s="204" t="s">
        <v>376</v>
      </c>
      <c r="V41" s="183" t="str">
        <f t="shared" si="3"/>
        <v>22100010060000000000244</v>
      </c>
    </row>
    <row r="42" spans="1:22" s="18" customFormat="1" ht="11.25">
      <c r="A42" s="205" t="s">
        <v>377</v>
      </c>
      <c r="B42" s="195" t="s">
        <v>319</v>
      </c>
      <c r="C42" s="194" t="s">
        <v>79</v>
      </c>
      <c r="D42" s="193" t="s">
        <v>311</v>
      </c>
      <c r="E42" s="192" t="s">
        <v>328</v>
      </c>
      <c r="F42" s="191" t="s">
        <v>310</v>
      </c>
      <c r="G42" s="190" t="s">
        <v>341</v>
      </c>
      <c r="H42" s="128">
        <f t="shared" si="1"/>
        <v>2100</v>
      </c>
      <c r="I42" s="106"/>
      <c r="J42" s="97">
        <f t="shared" si="2"/>
        <v>2100</v>
      </c>
      <c r="K42" s="100"/>
      <c r="L42" s="99"/>
      <c r="M42" s="100"/>
      <c r="N42" s="99"/>
      <c r="O42" s="99"/>
      <c r="P42" s="100"/>
      <c r="Q42" s="100"/>
      <c r="R42" s="100"/>
      <c r="S42" s="100">
        <v>2100</v>
      </c>
      <c r="T42" s="122"/>
      <c r="U42" s="204" t="s">
        <v>343</v>
      </c>
      <c r="V42" s="183" t="str">
        <f t="shared" si="3"/>
        <v>22200001040000000000122</v>
      </c>
    </row>
    <row r="43" spans="1:22" s="18" customFormat="1" ht="11.25">
      <c r="A43" s="205" t="s">
        <v>377</v>
      </c>
      <c r="B43" s="195" t="s">
        <v>319</v>
      </c>
      <c r="C43" s="194" t="s">
        <v>79</v>
      </c>
      <c r="D43" s="193" t="s">
        <v>311</v>
      </c>
      <c r="E43" s="192" t="s">
        <v>328</v>
      </c>
      <c r="F43" s="191" t="s">
        <v>310</v>
      </c>
      <c r="G43" s="190" t="s">
        <v>82</v>
      </c>
      <c r="H43" s="128">
        <f t="shared" si="1"/>
        <v>27455</v>
      </c>
      <c r="I43" s="106"/>
      <c r="J43" s="97">
        <f t="shared" si="2"/>
        <v>27455</v>
      </c>
      <c r="K43" s="100"/>
      <c r="L43" s="99"/>
      <c r="M43" s="100"/>
      <c r="N43" s="99"/>
      <c r="O43" s="99"/>
      <c r="P43" s="100"/>
      <c r="Q43" s="100"/>
      <c r="R43" s="100"/>
      <c r="S43" s="100">
        <v>27455</v>
      </c>
      <c r="T43" s="122"/>
      <c r="U43" s="204" t="s">
        <v>359</v>
      </c>
      <c r="V43" s="183" t="str">
        <f t="shared" si="3"/>
        <v>22200001040000000000244</v>
      </c>
    </row>
    <row r="44" spans="1:22" s="18" customFormat="1" ht="11.25">
      <c r="A44" s="205" t="s">
        <v>377</v>
      </c>
      <c r="B44" s="195" t="s">
        <v>319</v>
      </c>
      <c r="C44" s="194" t="s">
        <v>79</v>
      </c>
      <c r="D44" s="193" t="s">
        <v>311</v>
      </c>
      <c r="E44" s="192" t="s">
        <v>332</v>
      </c>
      <c r="F44" s="191" t="s">
        <v>310</v>
      </c>
      <c r="G44" s="190" t="s">
        <v>82</v>
      </c>
      <c r="H44" s="128">
        <f t="shared" si="1"/>
        <v>2092</v>
      </c>
      <c r="I44" s="106"/>
      <c r="J44" s="97">
        <f t="shared" si="2"/>
        <v>2092</v>
      </c>
      <c r="K44" s="100"/>
      <c r="L44" s="99"/>
      <c r="M44" s="100"/>
      <c r="N44" s="99"/>
      <c r="O44" s="99"/>
      <c r="P44" s="100"/>
      <c r="Q44" s="100"/>
      <c r="R44" s="100"/>
      <c r="S44" s="100">
        <v>2092</v>
      </c>
      <c r="T44" s="122"/>
      <c r="U44" s="204" t="s">
        <v>365</v>
      </c>
      <c r="V44" s="183" t="str">
        <f t="shared" si="3"/>
        <v>22200002030000000000244</v>
      </c>
    </row>
    <row r="45" spans="1:22" s="18" customFormat="1" ht="11.25">
      <c r="A45" s="205" t="s">
        <v>377</v>
      </c>
      <c r="B45" s="195" t="s">
        <v>319</v>
      </c>
      <c r="C45" s="194" t="s">
        <v>79</v>
      </c>
      <c r="D45" s="193" t="s">
        <v>311</v>
      </c>
      <c r="E45" s="192" t="s">
        <v>378</v>
      </c>
      <c r="F45" s="191" t="s">
        <v>310</v>
      </c>
      <c r="G45" s="190" t="s">
        <v>82</v>
      </c>
      <c r="H45" s="128">
        <f t="shared" si="1"/>
        <v>52000</v>
      </c>
      <c r="I45" s="106"/>
      <c r="J45" s="97">
        <f t="shared" si="2"/>
        <v>52000</v>
      </c>
      <c r="K45" s="100"/>
      <c r="L45" s="99"/>
      <c r="M45" s="100"/>
      <c r="N45" s="99"/>
      <c r="O45" s="99"/>
      <c r="P45" s="100"/>
      <c r="Q45" s="100"/>
      <c r="R45" s="100"/>
      <c r="S45" s="100">
        <v>52000</v>
      </c>
      <c r="T45" s="122"/>
      <c r="U45" s="204" t="s">
        <v>379</v>
      </c>
      <c r="V45" s="183" t="str">
        <f t="shared" si="3"/>
        <v>22200004090000000000244</v>
      </c>
    </row>
    <row r="46" spans="1:22" s="18" customFormat="1" ht="11.25">
      <c r="A46" s="205" t="s">
        <v>377</v>
      </c>
      <c r="B46" s="195" t="s">
        <v>319</v>
      </c>
      <c r="C46" s="194" t="s">
        <v>79</v>
      </c>
      <c r="D46" s="193" t="s">
        <v>311</v>
      </c>
      <c r="E46" s="192" t="s">
        <v>380</v>
      </c>
      <c r="F46" s="191" t="s">
        <v>310</v>
      </c>
      <c r="G46" s="190" t="s">
        <v>82</v>
      </c>
      <c r="H46" s="128">
        <f t="shared" si="1"/>
        <v>15000</v>
      </c>
      <c r="I46" s="106"/>
      <c r="J46" s="97">
        <f t="shared" si="2"/>
        <v>15000</v>
      </c>
      <c r="K46" s="100"/>
      <c r="L46" s="99"/>
      <c r="M46" s="100"/>
      <c r="N46" s="99"/>
      <c r="O46" s="99"/>
      <c r="P46" s="100"/>
      <c r="Q46" s="100"/>
      <c r="R46" s="100"/>
      <c r="S46" s="100">
        <v>15000</v>
      </c>
      <c r="T46" s="122"/>
      <c r="U46" s="204" t="s">
        <v>381</v>
      </c>
      <c r="V46" s="183" t="str">
        <f t="shared" si="3"/>
        <v>22200005030000000000244</v>
      </c>
    </row>
    <row r="47" spans="1:22" s="18" customFormat="1" ht="11.25">
      <c r="A47" s="205" t="s">
        <v>377</v>
      </c>
      <c r="B47" s="195" t="s">
        <v>319</v>
      </c>
      <c r="C47" s="194" t="s">
        <v>79</v>
      </c>
      <c r="D47" s="193" t="s">
        <v>311</v>
      </c>
      <c r="E47" s="192" t="s">
        <v>382</v>
      </c>
      <c r="F47" s="191" t="s">
        <v>310</v>
      </c>
      <c r="G47" s="190" t="s">
        <v>82</v>
      </c>
      <c r="H47" s="128">
        <f t="shared" si="1"/>
        <v>117830.99</v>
      </c>
      <c r="I47" s="106"/>
      <c r="J47" s="97">
        <f t="shared" si="2"/>
        <v>117830.99</v>
      </c>
      <c r="K47" s="100"/>
      <c r="L47" s="99"/>
      <c r="M47" s="100"/>
      <c r="N47" s="99"/>
      <c r="O47" s="99"/>
      <c r="P47" s="100"/>
      <c r="Q47" s="100"/>
      <c r="R47" s="100">
        <v>117830.99</v>
      </c>
      <c r="S47" s="100"/>
      <c r="T47" s="122"/>
      <c r="U47" s="204" t="s">
        <v>383</v>
      </c>
      <c r="V47" s="183" t="str">
        <f t="shared" si="3"/>
        <v>22200008010000000000244</v>
      </c>
    </row>
    <row r="48" spans="1:22" s="18" customFormat="1" ht="11.25">
      <c r="A48" s="205" t="s">
        <v>384</v>
      </c>
      <c r="B48" s="195" t="s">
        <v>319</v>
      </c>
      <c r="C48" s="194" t="s">
        <v>81</v>
      </c>
      <c r="D48" s="193" t="s">
        <v>311</v>
      </c>
      <c r="E48" s="192" t="s">
        <v>328</v>
      </c>
      <c r="F48" s="191" t="s">
        <v>310</v>
      </c>
      <c r="G48" s="190" t="s">
        <v>82</v>
      </c>
      <c r="H48" s="128">
        <f t="shared" si="1"/>
        <v>1209322.57</v>
      </c>
      <c r="I48" s="106"/>
      <c r="J48" s="97">
        <f t="shared" si="2"/>
        <v>1209322.57</v>
      </c>
      <c r="K48" s="100"/>
      <c r="L48" s="99"/>
      <c r="M48" s="100"/>
      <c r="N48" s="99"/>
      <c r="O48" s="99"/>
      <c r="P48" s="100"/>
      <c r="Q48" s="100">
        <v>179542.2</v>
      </c>
      <c r="R48" s="100"/>
      <c r="S48" s="100">
        <v>1029780.37</v>
      </c>
      <c r="T48" s="122"/>
      <c r="U48" s="204" t="s">
        <v>359</v>
      </c>
      <c r="V48" s="183" t="str">
        <f t="shared" si="3"/>
        <v>22300001040000000000244</v>
      </c>
    </row>
    <row r="49" spans="1:22" s="18" customFormat="1" ht="11.25">
      <c r="A49" s="205" t="s">
        <v>384</v>
      </c>
      <c r="B49" s="195" t="s">
        <v>319</v>
      </c>
      <c r="C49" s="194" t="s">
        <v>81</v>
      </c>
      <c r="D49" s="193" t="s">
        <v>311</v>
      </c>
      <c r="E49" s="192" t="s">
        <v>362</v>
      </c>
      <c r="F49" s="191" t="s">
        <v>310</v>
      </c>
      <c r="G49" s="190" t="s">
        <v>82</v>
      </c>
      <c r="H49" s="128">
        <f t="shared" si="1"/>
        <v>365500.72</v>
      </c>
      <c r="I49" s="106"/>
      <c r="J49" s="97">
        <f t="shared" si="2"/>
        <v>365500.72</v>
      </c>
      <c r="K49" s="100"/>
      <c r="L49" s="99"/>
      <c r="M49" s="100"/>
      <c r="N49" s="99"/>
      <c r="O49" s="99"/>
      <c r="P49" s="100"/>
      <c r="Q49" s="100">
        <v>114069.96</v>
      </c>
      <c r="R49" s="100">
        <v>249286.51</v>
      </c>
      <c r="S49" s="100">
        <v>2144.25</v>
      </c>
      <c r="T49" s="122"/>
      <c r="U49" s="204" t="s">
        <v>385</v>
      </c>
      <c r="V49" s="183" t="str">
        <f t="shared" si="3"/>
        <v>22300001130000000000244</v>
      </c>
    </row>
    <row r="50" spans="1:22" s="18" customFormat="1" ht="11.25">
      <c r="A50" s="205" t="s">
        <v>384</v>
      </c>
      <c r="B50" s="195" t="s">
        <v>319</v>
      </c>
      <c r="C50" s="194" t="s">
        <v>81</v>
      </c>
      <c r="D50" s="193" t="s">
        <v>311</v>
      </c>
      <c r="E50" s="192" t="s">
        <v>332</v>
      </c>
      <c r="F50" s="191" t="s">
        <v>310</v>
      </c>
      <c r="G50" s="190" t="s">
        <v>82</v>
      </c>
      <c r="H50" s="128">
        <f t="shared" si="1"/>
        <v>27383.66</v>
      </c>
      <c r="I50" s="106"/>
      <c r="J50" s="97">
        <f t="shared" si="2"/>
        <v>27383.66</v>
      </c>
      <c r="K50" s="100"/>
      <c r="L50" s="99"/>
      <c r="M50" s="100"/>
      <c r="N50" s="99"/>
      <c r="O50" s="99"/>
      <c r="P50" s="100"/>
      <c r="Q50" s="100"/>
      <c r="R50" s="100"/>
      <c r="S50" s="100">
        <v>27383.66</v>
      </c>
      <c r="T50" s="122"/>
      <c r="U50" s="204" t="s">
        <v>365</v>
      </c>
      <c r="V50" s="183" t="str">
        <f t="shared" si="3"/>
        <v>22300002030000000000244</v>
      </c>
    </row>
    <row r="51" spans="1:22" s="18" customFormat="1" ht="11.25">
      <c r="A51" s="205" t="s">
        <v>384</v>
      </c>
      <c r="B51" s="195" t="s">
        <v>319</v>
      </c>
      <c r="C51" s="194" t="s">
        <v>81</v>
      </c>
      <c r="D51" s="193" t="s">
        <v>311</v>
      </c>
      <c r="E51" s="192" t="s">
        <v>378</v>
      </c>
      <c r="F51" s="191" t="s">
        <v>310</v>
      </c>
      <c r="G51" s="190" t="s">
        <v>82</v>
      </c>
      <c r="H51" s="128">
        <f t="shared" si="1"/>
        <v>834301.38</v>
      </c>
      <c r="I51" s="106"/>
      <c r="J51" s="97">
        <f t="shared" si="2"/>
        <v>834301.38</v>
      </c>
      <c r="K51" s="100"/>
      <c r="L51" s="99"/>
      <c r="M51" s="100"/>
      <c r="N51" s="99"/>
      <c r="O51" s="99"/>
      <c r="P51" s="100"/>
      <c r="Q51" s="100"/>
      <c r="R51" s="100"/>
      <c r="S51" s="100">
        <v>834301.38</v>
      </c>
      <c r="T51" s="122"/>
      <c r="U51" s="204" t="s">
        <v>379</v>
      </c>
      <c r="V51" s="183" t="str">
        <f t="shared" si="3"/>
        <v>22300004090000000000244</v>
      </c>
    </row>
    <row r="52" spans="1:22" s="18" customFormat="1" ht="11.25">
      <c r="A52" s="205" t="s">
        <v>384</v>
      </c>
      <c r="B52" s="195" t="s">
        <v>319</v>
      </c>
      <c r="C52" s="194" t="s">
        <v>81</v>
      </c>
      <c r="D52" s="193" t="s">
        <v>311</v>
      </c>
      <c r="E52" s="192" t="s">
        <v>386</v>
      </c>
      <c r="F52" s="191" t="s">
        <v>310</v>
      </c>
      <c r="G52" s="190" t="s">
        <v>82</v>
      </c>
      <c r="H52" s="128">
        <f t="shared" si="1"/>
        <v>837407.88</v>
      </c>
      <c r="I52" s="106"/>
      <c r="J52" s="97">
        <f t="shared" si="2"/>
        <v>837407.88</v>
      </c>
      <c r="K52" s="100"/>
      <c r="L52" s="99"/>
      <c r="M52" s="100"/>
      <c r="N52" s="99"/>
      <c r="O52" s="99"/>
      <c r="P52" s="100"/>
      <c r="Q52" s="100">
        <v>837407.88</v>
      </c>
      <c r="R52" s="100"/>
      <c r="S52" s="100"/>
      <c r="T52" s="122"/>
      <c r="U52" s="204" t="s">
        <v>387</v>
      </c>
      <c r="V52" s="183" t="str">
        <f t="shared" si="3"/>
        <v>22300005010000000000244</v>
      </c>
    </row>
    <row r="53" spans="1:22" s="18" customFormat="1" ht="11.25">
      <c r="A53" s="205" t="s">
        <v>384</v>
      </c>
      <c r="B53" s="195" t="s">
        <v>319</v>
      </c>
      <c r="C53" s="194" t="s">
        <v>81</v>
      </c>
      <c r="D53" s="193" t="s">
        <v>311</v>
      </c>
      <c r="E53" s="192" t="s">
        <v>380</v>
      </c>
      <c r="F53" s="191" t="s">
        <v>310</v>
      </c>
      <c r="G53" s="190" t="s">
        <v>82</v>
      </c>
      <c r="H53" s="128">
        <f t="shared" si="1"/>
        <v>7830590.9199999999</v>
      </c>
      <c r="I53" s="106"/>
      <c r="J53" s="97">
        <f t="shared" si="2"/>
        <v>7830590.9199999999</v>
      </c>
      <c r="K53" s="100"/>
      <c r="L53" s="99"/>
      <c r="M53" s="100"/>
      <c r="N53" s="99"/>
      <c r="O53" s="99"/>
      <c r="P53" s="100"/>
      <c r="Q53" s="100"/>
      <c r="R53" s="100">
        <v>5577292.1799999997</v>
      </c>
      <c r="S53" s="100">
        <v>2253298.7400000002</v>
      </c>
      <c r="T53" s="122"/>
      <c r="U53" s="204" t="s">
        <v>381</v>
      </c>
      <c r="V53" s="183" t="str">
        <f t="shared" si="3"/>
        <v>22300005030000000000244</v>
      </c>
    </row>
    <row r="54" spans="1:22" s="18" customFormat="1" ht="11.25">
      <c r="A54" s="205" t="s">
        <v>384</v>
      </c>
      <c r="B54" s="195" t="s">
        <v>319</v>
      </c>
      <c r="C54" s="194" t="s">
        <v>81</v>
      </c>
      <c r="D54" s="193" t="s">
        <v>311</v>
      </c>
      <c r="E54" s="192" t="s">
        <v>336</v>
      </c>
      <c r="F54" s="191" t="s">
        <v>310</v>
      </c>
      <c r="G54" s="190" t="s">
        <v>82</v>
      </c>
      <c r="H54" s="128">
        <f t="shared" si="1"/>
        <v>40436.480000000003</v>
      </c>
      <c r="I54" s="106"/>
      <c r="J54" s="97">
        <f t="shared" si="2"/>
        <v>40436.480000000003</v>
      </c>
      <c r="K54" s="100"/>
      <c r="L54" s="99"/>
      <c r="M54" s="100"/>
      <c r="N54" s="99"/>
      <c r="O54" s="99"/>
      <c r="P54" s="100"/>
      <c r="Q54" s="100">
        <v>40436.480000000003</v>
      </c>
      <c r="R54" s="100"/>
      <c r="S54" s="100"/>
      <c r="T54" s="122"/>
      <c r="U54" s="204" t="s">
        <v>370</v>
      </c>
      <c r="V54" s="183" t="str">
        <f t="shared" si="3"/>
        <v>22300008040000000000244</v>
      </c>
    </row>
    <row r="55" spans="1:22" s="18" customFormat="1" ht="11.25">
      <c r="A55" s="205" t="s">
        <v>388</v>
      </c>
      <c r="B55" s="195" t="s">
        <v>319</v>
      </c>
      <c r="C55" s="194" t="s">
        <v>83</v>
      </c>
      <c r="D55" s="193" t="s">
        <v>311</v>
      </c>
      <c r="E55" s="192" t="s">
        <v>382</v>
      </c>
      <c r="F55" s="191" t="s">
        <v>310</v>
      </c>
      <c r="G55" s="190" t="s">
        <v>82</v>
      </c>
      <c r="H55" s="128">
        <f t="shared" si="1"/>
        <v>141234.04</v>
      </c>
      <c r="I55" s="106"/>
      <c r="J55" s="97">
        <f t="shared" si="2"/>
        <v>141234.04</v>
      </c>
      <c r="K55" s="100"/>
      <c r="L55" s="99"/>
      <c r="M55" s="100"/>
      <c r="N55" s="99"/>
      <c r="O55" s="99"/>
      <c r="P55" s="100"/>
      <c r="Q55" s="100"/>
      <c r="R55" s="100">
        <v>141234.04</v>
      </c>
      <c r="S55" s="100"/>
      <c r="T55" s="122"/>
      <c r="U55" s="204" t="s">
        <v>383</v>
      </c>
      <c r="V55" s="183" t="str">
        <f t="shared" si="3"/>
        <v>22400008010000000000244</v>
      </c>
    </row>
    <row r="56" spans="1:22" s="18" customFormat="1" ht="11.25">
      <c r="A56" s="205" t="s">
        <v>389</v>
      </c>
      <c r="B56" s="195" t="s">
        <v>319</v>
      </c>
      <c r="C56" s="194" t="s">
        <v>85</v>
      </c>
      <c r="D56" s="193" t="s">
        <v>311</v>
      </c>
      <c r="E56" s="192" t="s">
        <v>328</v>
      </c>
      <c r="F56" s="191" t="s">
        <v>310</v>
      </c>
      <c r="G56" s="190" t="s">
        <v>82</v>
      </c>
      <c r="H56" s="128">
        <f t="shared" si="1"/>
        <v>439652.11</v>
      </c>
      <c r="I56" s="106"/>
      <c r="J56" s="97">
        <f t="shared" si="2"/>
        <v>439652.11</v>
      </c>
      <c r="K56" s="100"/>
      <c r="L56" s="99"/>
      <c r="M56" s="100"/>
      <c r="N56" s="99"/>
      <c r="O56" s="99"/>
      <c r="P56" s="100"/>
      <c r="Q56" s="100">
        <v>19200</v>
      </c>
      <c r="R56" s="100"/>
      <c r="S56" s="100">
        <v>420452.11</v>
      </c>
      <c r="T56" s="122"/>
      <c r="U56" s="204" t="s">
        <v>359</v>
      </c>
      <c r="V56" s="183" t="str">
        <f t="shared" si="3"/>
        <v>22500001040000000000244</v>
      </c>
    </row>
    <row r="57" spans="1:22" s="18" customFormat="1" ht="11.25">
      <c r="A57" s="205" t="s">
        <v>389</v>
      </c>
      <c r="B57" s="195" t="s">
        <v>319</v>
      </c>
      <c r="C57" s="194" t="s">
        <v>85</v>
      </c>
      <c r="D57" s="193" t="s">
        <v>311</v>
      </c>
      <c r="E57" s="192" t="s">
        <v>362</v>
      </c>
      <c r="F57" s="191" t="s">
        <v>310</v>
      </c>
      <c r="G57" s="190" t="s">
        <v>78</v>
      </c>
      <c r="H57" s="128">
        <f t="shared" si="1"/>
        <v>1600</v>
      </c>
      <c r="I57" s="106"/>
      <c r="J57" s="97">
        <f t="shared" si="2"/>
        <v>1600</v>
      </c>
      <c r="K57" s="100"/>
      <c r="L57" s="99"/>
      <c r="M57" s="100"/>
      <c r="N57" s="99"/>
      <c r="O57" s="99"/>
      <c r="P57" s="100"/>
      <c r="Q57" s="100"/>
      <c r="R57" s="100"/>
      <c r="S57" s="100">
        <v>1600</v>
      </c>
      <c r="T57" s="122"/>
      <c r="U57" s="204" t="s">
        <v>363</v>
      </c>
      <c r="V57" s="183" t="str">
        <f t="shared" si="3"/>
        <v>22500001130000000000242</v>
      </c>
    </row>
    <row r="58" spans="1:22" s="18" customFormat="1" ht="11.25">
      <c r="A58" s="205" t="s">
        <v>389</v>
      </c>
      <c r="B58" s="195" t="s">
        <v>319</v>
      </c>
      <c r="C58" s="194" t="s">
        <v>85</v>
      </c>
      <c r="D58" s="193" t="s">
        <v>311</v>
      </c>
      <c r="E58" s="192" t="s">
        <v>362</v>
      </c>
      <c r="F58" s="191" t="s">
        <v>310</v>
      </c>
      <c r="G58" s="190" t="s">
        <v>82</v>
      </c>
      <c r="H58" s="128">
        <f t="shared" si="1"/>
        <v>668855.26</v>
      </c>
      <c r="I58" s="106"/>
      <c r="J58" s="97">
        <f t="shared" si="2"/>
        <v>668855.26</v>
      </c>
      <c r="K58" s="100"/>
      <c r="L58" s="99"/>
      <c r="M58" s="100"/>
      <c r="N58" s="99"/>
      <c r="O58" s="99"/>
      <c r="P58" s="100"/>
      <c r="Q58" s="100"/>
      <c r="R58" s="100">
        <v>633718.84</v>
      </c>
      <c r="S58" s="100">
        <v>35136.42</v>
      </c>
      <c r="T58" s="122"/>
      <c r="U58" s="204" t="s">
        <v>385</v>
      </c>
      <c r="V58" s="183" t="str">
        <f t="shared" si="3"/>
        <v>22500001130000000000244</v>
      </c>
    </row>
    <row r="59" spans="1:22" s="18" customFormat="1" ht="11.25">
      <c r="A59" s="205" t="s">
        <v>389</v>
      </c>
      <c r="B59" s="195" t="s">
        <v>319</v>
      </c>
      <c r="C59" s="194" t="s">
        <v>85</v>
      </c>
      <c r="D59" s="193" t="s">
        <v>311</v>
      </c>
      <c r="E59" s="192" t="s">
        <v>390</v>
      </c>
      <c r="F59" s="191" t="s">
        <v>310</v>
      </c>
      <c r="G59" s="190" t="s">
        <v>82</v>
      </c>
      <c r="H59" s="128">
        <f t="shared" si="1"/>
        <v>124332.84</v>
      </c>
      <c r="I59" s="106"/>
      <c r="J59" s="97">
        <f t="shared" si="2"/>
        <v>124332.84</v>
      </c>
      <c r="K59" s="100"/>
      <c r="L59" s="99"/>
      <c r="M59" s="100"/>
      <c r="N59" s="99"/>
      <c r="O59" s="99"/>
      <c r="P59" s="100"/>
      <c r="Q59" s="100"/>
      <c r="R59" s="100"/>
      <c r="S59" s="100">
        <v>124332.84</v>
      </c>
      <c r="T59" s="122"/>
      <c r="U59" s="204" t="s">
        <v>391</v>
      </c>
      <c r="V59" s="183" t="str">
        <f t="shared" si="3"/>
        <v>22500003100000000000244</v>
      </c>
    </row>
    <row r="60" spans="1:22" s="18" customFormat="1" ht="11.25">
      <c r="A60" s="205" t="s">
        <v>389</v>
      </c>
      <c r="B60" s="195" t="s">
        <v>319</v>
      </c>
      <c r="C60" s="194" t="s">
        <v>85</v>
      </c>
      <c r="D60" s="193" t="s">
        <v>311</v>
      </c>
      <c r="E60" s="192" t="s">
        <v>378</v>
      </c>
      <c r="F60" s="191" t="s">
        <v>310</v>
      </c>
      <c r="G60" s="190" t="s">
        <v>82</v>
      </c>
      <c r="H60" s="128">
        <f t="shared" si="1"/>
        <v>38163658.920000002</v>
      </c>
      <c r="I60" s="106"/>
      <c r="J60" s="97">
        <f t="shared" si="2"/>
        <v>38163658.920000002</v>
      </c>
      <c r="K60" s="100"/>
      <c r="L60" s="99"/>
      <c r="M60" s="100"/>
      <c r="N60" s="99"/>
      <c r="O60" s="99"/>
      <c r="P60" s="100"/>
      <c r="Q60" s="100">
        <v>7449664.9500000002</v>
      </c>
      <c r="R60" s="100">
        <v>17940223.030000001</v>
      </c>
      <c r="S60" s="100">
        <v>12773770.939999999</v>
      </c>
      <c r="T60" s="122"/>
      <c r="U60" s="204" t="s">
        <v>379</v>
      </c>
      <c r="V60" s="183" t="str">
        <f t="shared" si="3"/>
        <v>22500004090000000000244</v>
      </c>
    </row>
    <row r="61" spans="1:22" s="18" customFormat="1" ht="11.25">
      <c r="A61" s="205" t="s">
        <v>389</v>
      </c>
      <c r="B61" s="195" t="s">
        <v>319</v>
      </c>
      <c r="C61" s="194" t="s">
        <v>85</v>
      </c>
      <c r="D61" s="193" t="s">
        <v>311</v>
      </c>
      <c r="E61" s="192" t="s">
        <v>386</v>
      </c>
      <c r="F61" s="191" t="s">
        <v>310</v>
      </c>
      <c r="G61" s="190" t="s">
        <v>82</v>
      </c>
      <c r="H61" s="128">
        <f t="shared" si="1"/>
        <v>2158055.0499999998</v>
      </c>
      <c r="I61" s="106"/>
      <c r="J61" s="97">
        <f t="shared" si="2"/>
        <v>2158055.0499999998</v>
      </c>
      <c r="K61" s="100"/>
      <c r="L61" s="99"/>
      <c r="M61" s="100"/>
      <c r="N61" s="99"/>
      <c r="O61" s="99"/>
      <c r="P61" s="100"/>
      <c r="Q61" s="100">
        <v>1036839.73</v>
      </c>
      <c r="R61" s="100">
        <v>1121215.32</v>
      </c>
      <c r="S61" s="100"/>
      <c r="T61" s="122"/>
      <c r="U61" s="204" t="s">
        <v>387</v>
      </c>
      <c r="V61" s="183" t="str">
        <f t="shared" si="3"/>
        <v>22500005010000000000244</v>
      </c>
    </row>
    <row r="62" spans="1:22" s="18" customFormat="1" ht="11.25">
      <c r="A62" s="205" t="s">
        <v>389</v>
      </c>
      <c r="B62" s="195" t="s">
        <v>319</v>
      </c>
      <c r="C62" s="194" t="s">
        <v>85</v>
      </c>
      <c r="D62" s="193" t="s">
        <v>311</v>
      </c>
      <c r="E62" s="192" t="s">
        <v>392</v>
      </c>
      <c r="F62" s="191" t="s">
        <v>310</v>
      </c>
      <c r="G62" s="190" t="s">
        <v>82</v>
      </c>
      <c r="H62" s="128">
        <f t="shared" si="1"/>
        <v>154517.10999999999</v>
      </c>
      <c r="I62" s="106"/>
      <c r="J62" s="97">
        <f t="shared" si="2"/>
        <v>154517.10999999999</v>
      </c>
      <c r="K62" s="100"/>
      <c r="L62" s="99"/>
      <c r="M62" s="100"/>
      <c r="N62" s="99"/>
      <c r="O62" s="99"/>
      <c r="P62" s="100"/>
      <c r="Q62" s="100">
        <v>41362.120000000003</v>
      </c>
      <c r="R62" s="100">
        <v>99000</v>
      </c>
      <c r="S62" s="100">
        <v>14154.99</v>
      </c>
      <c r="T62" s="122"/>
      <c r="U62" s="204" t="s">
        <v>393</v>
      </c>
      <c r="V62" s="183" t="str">
        <f t="shared" si="3"/>
        <v>22500005020000000000244</v>
      </c>
    </row>
    <row r="63" spans="1:22" s="18" customFormat="1" ht="11.25">
      <c r="A63" s="205" t="s">
        <v>389</v>
      </c>
      <c r="B63" s="195" t="s">
        <v>319</v>
      </c>
      <c r="C63" s="194" t="s">
        <v>85</v>
      </c>
      <c r="D63" s="193" t="s">
        <v>311</v>
      </c>
      <c r="E63" s="192" t="s">
        <v>380</v>
      </c>
      <c r="F63" s="191" t="s">
        <v>310</v>
      </c>
      <c r="G63" s="190" t="s">
        <v>80</v>
      </c>
      <c r="H63" s="128">
        <f t="shared" si="1"/>
        <v>76692</v>
      </c>
      <c r="I63" s="106"/>
      <c r="J63" s="97">
        <f t="shared" si="2"/>
        <v>76692</v>
      </c>
      <c r="K63" s="100"/>
      <c r="L63" s="99"/>
      <c r="M63" s="100"/>
      <c r="N63" s="99"/>
      <c r="O63" s="99"/>
      <c r="P63" s="100"/>
      <c r="Q63" s="100"/>
      <c r="R63" s="100">
        <v>76692</v>
      </c>
      <c r="S63" s="100"/>
      <c r="T63" s="122"/>
      <c r="U63" s="204" t="s">
        <v>394</v>
      </c>
      <c r="V63" s="183" t="str">
        <f t="shared" si="3"/>
        <v>22500005030000000000243</v>
      </c>
    </row>
    <row r="64" spans="1:22" s="18" customFormat="1" ht="11.25">
      <c r="A64" s="205" t="s">
        <v>389</v>
      </c>
      <c r="B64" s="195" t="s">
        <v>319</v>
      </c>
      <c r="C64" s="194" t="s">
        <v>85</v>
      </c>
      <c r="D64" s="193" t="s">
        <v>311</v>
      </c>
      <c r="E64" s="192" t="s">
        <v>380</v>
      </c>
      <c r="F64" s="191" t="s">
        <v>310</v>
      </c>
      <c r="G64" s="190" t="s">
        <v>82</v>
      </c>
      <c r="H64" s="128">
        <f t="shared" si="1"/>
        <v>9040561</v>
      </c>
      <c r="I64" s="106"/>
      <c r="J64" s="97">
        <f t="shared" si="2"/>
        <v>9040561</v>
      </c>
      <c r="K64" s="100"/>
      <c r="L64" s="99"/>
      <c r="M64" s="100"/>
      <c r="N64" s="99"/>
      <c r="O64" s="99"/>
      <c r="P64" s="100"/>
      <c r="Q64" s="100"/>
      <c r="R64" s="100">
        <v>4416753.82</v>
      </c>
      <c r="S64" s="100">
        <v>4623807.18</v>
      </c>
      <c r="T64" s="122"/>
      <c r="U64" s="204" t="s">
        <v>381</v>
      </c>
      <c r="V64" s="183" t="str">
        <f t="shared" si="3"/>
        <v>22500005030000000000244</v>
      </c>
    </row>
    <row r="65" spans="1:22" s="18" customFormat="1" ht="11.25">
      <c r="A65" s="205" t="s">
        <v>389</v>
      </c>
      <c r="B65" s="195" t="s">
        <v>319</v>
      </c>
      <c r="C65" s="194" t="s">
        <v>85</v>
      </c>
      <c r="D65" s="193" t="s">
        <v>311</v>
      </c>
      <c r="E65" s="192" t="s">
        <v>382</v>
      </c>
      <c r="F65" s="191" t="s">
        <v>310</v>
      </c>
      <c r="G65" s="190" t="s">
        <v>82</v>
      </c>
      <c r="H65" s="128">
        <f t="shared" si="1"/>
        <v>132000</v>
      </c>
      <c r="I65" s="106"/>
      <c r="J65" s="97">
        <f t="shared" si="2"/>
        <v>132000</v>
      </c>
      <c r="K65" s="100"/>
      <c r="L65" s="99"/>
      <c r="M65" s="100"/>
      <c r="N65" s="99"/>
      <c r="O65" s="99"/>
      <c r="P65" s="100"/>
      <c r="Q65" s="100"/>
      <c r="R65" s="100">
        <v>132000</v>
      </c>
      <c r="S65" s="100"/>
      <c r="T65" s="122"/>
      <c r="U65" s="204" t="s">
        <v>383</v>
      </c>
      <c r="V65" s="183" t="str">
        <f t="shared" si="3"/>
        <v>22500008010000000000244</v>
      </c>
    </row>
    <row r="66" spans="1:22" s="18" customFormat="1" ht="11.25">
      <c r="A66" s="205" t="s">
        <v>395</v>
      </c>
      <c r="B66" s="195" t="s">
        <v>319</v>
      </c>
      <c r="C66" s="194" t="s">
        <v>87</v>
      </c>
      <c r="D66" s="193" t="s">
        <v>311</v>
      </c>
      <c r="E66" s="192" t="s">
        <v>328</v>
      </c>
      <c r="F66" s="191" t="s">
        <v>310</v>
      </c>
      <c r="G66" s="190" t="s">
        <v>341</v>
      </c>
      <c r="H66" s="128">
        <f t="shared" si="1"/>
        <v>5100</v>
      </c>
      <c r="I66" s="106"/>
      <c r="J66" s="97">
        <f t="shared" si="2"/>
        <v>5100</v>
      </c>
      <c r="K66" s="100"/>
      <c r="L66" s="99"/>
      <c r="M66" s="100"/>
      <c r="N66" s="99"/>
      <c r="O66" s="99"/>
      <c r="P66" s="100"/>
      <c r="Q66" s="100"/>
      <c r="R66" s="100"/>
      <c r="S66" s="100">
        <v>5100</v>
      </c>
      <c r="T66" s="122"/>
      <c r="U66" s="204" t="s">
        <v>343</v>
      </c>
      <c r="V66" s="183" t="str">
        <f t="shared" si="3"/>
        <v>22600001040000000000122</v>
      </c>
    </row>
    <row r="67" spans="1:22" s="18" customFormat="1" ht="11.25">
      <c r="A67" s="205" t="s">
        <v>395</v>
      </c>
      <c r="B67" s="195" t="s">
        <v>319</v>
      </c>
      <c r="C67" s="194" t="s">
        <v>87</v>
      </c>
      <c r="D67" s="193" t="s">
        <v>311</v>
      </c>
      <c r="E67" s="192" t="s">
        <v>328</v>
      </c>
      <c r="F67" s="191" t="s">
        <v>310</v>
      </c>
      <c r="G67" s="190" t="s">
        <v>78</v>
      </c>
      <c r="H67" s="128">
        <f t="shared" si="1"/>
        <v>575850.98</v>
      </c>
      <c r="I67" s="106"/>
      <c r="J67" s="97">
        <f t="shared" si="2"/>
        <v>575850.98</v>
      </c>
      <c r="K67" s="100"/>
      <c r="L67" s="99"/>
      <c r="M67" s="100"/>
      <c r="N67" s="99"/>
      <c r="O67" s="99"/>
      <c r="P67" s="100"/>
      <c r="Q67" s="100">
        <v>342324.06</v>
      </c>
      <c r="R67" s="100"/>
      <c r="S67" s="100">
        <v>233526.92</v>
      </c>
      <c r="T67" s="122"/>
      <c r="U67" s="204" t="s">
        <v>358</v>
      </c>
      <c r="V67" s="183" t="str">
        <f t="shared" si="3"/>
        <v>22600001040000000000242</v>
      </c>
    </row>
    <row r="68" spans="1:22" s="18" customFormat="1" ht="11.25">
      <c r="A68" s="205" t="s">
        <v>395</v>
      </c>
      <c r="B68" s="195" t="s">
        <v>319</v>
      </c>
      <c r="C68" s="194" t="s">
        <v>87</v>
      </c>
      <c r="D68" s="193" t="s">
        <v>311</v>
      </c>
      <c r="E68" s="192" t="s">
        <v>328</v>
      </c>
      <c r="F68" s="191" t="s">
        <v>310</v>
      </c>
      <c r="G68" s="190" t="s">
        <v>82</v>
      </c>
      <c r="H68" s="128">
        <f t="shared" si="1"/>
        <v>938677.68</v>
      </c>
      <c r="I68" s="106"/>
      <c r="J68" s="97">
        <f t="shared" si="2"/>
        <v>938677.68</v>
      </c>
      <c r="K68" s="100"/>
      <c r="L68" s="99"/>
      <c r="M68" s="100"/>
      <c r="N68" s="99"/>
      <c r="O68" s="99"/>
      <c r="P68" s="100"/>
      <c r="Q68" s="100">
        <v>272609.75</v>
      </c>
      <c r="R68" s="100"/>
      <c r="S68" s="100">
        <v>666067.93000000005</v>
      </c>
      <c r="T68" s="122"/>
      <c r="U68" s="204" t="s">
        <v>359</v>
      </c>
      <c r="V68" s="183" t="str">
        <f t="shared" si="3"/>
        <v>22600001040000000000244</v>
      </c>
    </row>
    <row r="69" spans="1:22" s="18" customFormat="1" ht="11.25">
      <c r="A69" s="205" t="s">
        <v>395</v>
      </c>
      <c r="B69" s="195" t="s">
        <v>319</v>
      </c>
      <c r="C69" s="194" t="s">
        <v>87</v>
      </c>
      <c r="D69" s="193" t="s">
        <v>311</v>
      </c>
      <c r="E69" s="192" t="s">
        <v>396</v>
      </c>
      <c r="F69" s="191" t="s">
        <v>310</v>
      </c>
      <c r="G69" s="190" t="s">
        <v>82</v>
      </c>
      <c r="H69" s="128">
        <f t="shared" si="1"/>
        <v>1920.72</v>
      </c>
      <c r="I69" s="106"/>
      <c r="J69" s="97">
        <f t="shared" si="2"/>
        <v>1920.72</v>
      </c>
      <c r="K69" s="100"/>
      <c r="L69" s="99"/>
      <c r="M69" s="100"/>
      <c r="N69" s="99"/>
      <c r="O69" s="99"/>
      <c r="P69" s="100"/>
      <c r="Q69" s="100">
        <v>1920.72</v>
      </c>
      <c r="R69" s="100"/>
      <c r="S69" s="100"/>
      <c r="T69" s="122"/>
      <c r="U69" s="204" t="s">
        <v>397</v>
      </c>
      <c r="V69" s="183" t="str">
        <f t="shared" si="3"/>
        <v>22600001050000000000244</v>
      </c>
    </row>
    <row r="70" spans="1:22" s="18" customFormat="1" ht="11.25">
      <c r="A70" s="205" t="s">
        <v>395</v>
      </c>
      <c r="B70" s="195" t="s">
        <v>319</v>
      </c>
      <c r="C70" s="194" t="s">
        <v>87</v>
      </c>
      <c r="D70" s="193" t="s">
        <v>311</v>
      </c>
      <c r="E70" s="192" t="s">
        <v>330</v>
      </c>
      <c r="F70" s="191" t="s">
        <v>310</v>
      </c>
      <c r="G70" s="190" t="s">
        <v>78</v>
      </c>
      <c r="H70" s="128">
        <f t="shared" si="1"/>
        <v>126240</v>
      </c>
      <c r="I70" s="106"/>
      <c r="J70" s="97">
        <f t="shared" si="2"/>
        <v>126240</v>
      </c>
      <c r="K70" s="100"/>
      <c r="L70" s="99"/>
      <c r="M70" s="100"/>
      <c r="N70" s="99"/>
      <c r="O70" s="99"/>
      <c r="P70" s="100"/>
      <c r="Q70" s="100">
        <v>126240</v>
      </c>
      <c r="R70" s="100"/>
      <c r="S70" s="100"/>
      <c r="T70" s="122"/>
      <c r="U70" s="204" t="s">
        <v>360</v>
      </c>
      <c r="V70" s="183" t="str">
        <f t="shared" si="3"/>
        <v>22600001060000000000242</v>
      </c>
    </row>
    <row r="71" spans="1:22" s="18" customFormat="1" ht="11.25">
      <c r="A71" s="205" t="s">
        <v>395</v>
      </c>
      <c r="B71" s="195" t="s">
        <v>319</v>
      </c>
      <c r="C71" s="194" t="s">
        <v>87</v>
      </c>
      <c r="D71" s="193" t="s">
        <v>311</v>
      </c>
      <c r="E71" s="192" t="s">
        <v>330</v>
      </c>
      <c r="F71" s="191" t="s">
        <v>310</v>
      </c>
      <c r="G71" s="190" t="s">
        <v>82</v>
      </c>
      <c r="H71" s="128">
        <f t="shared" ref="H71:H134" si="4">J71+T71-I71</f>
        <v>153856.51999999999</v>
      </c>
      <c r="I71" s="106"/>
      <c r="J71" s="97">
        <f t="shared" ref="J71:J134" si="5">L71+M71+N71+O71+P71+Q71+R71+S71-K71</f>
        <v>153856.51999999999</v>
      </c>
      <c r="K71" s="100"/>
      <c r="L71" s="99"/>
      <c r="M71" s="100"/>
      <c r="N71" s="99"/>
      <c r="O71" s="99"/>
      <c r="P71" s="100"/>
      <c r="Q71" s="100">
        <v>153856.51999999999</v>
      </c>
      <c r="R71" s="100"/>
      <c r="S71" s="100"/>
      <c r="T71" s="122"/>
      <c r="U71" s="204" t="s">
        <v>361</v>
      </c>
      <c r="V71" s="183" t="str">
        <f t="shared" ref="V71:V134" si="6">IF(C71="","000",C71)&amp;IF(D71="","000",D71)&amp;IF(E71="","0000",E71)&amp;IF(F71="","0000000000",F71)&amp;IF(G71="","000",G71)</f>
        <v>22600001060000000000244</v>
      </c>
    </row>
    <row r="72" spans="1:22" s="18" customFormat="1" ht="11.25">
      <c r="A72" s="205" t="s">
        <v>395</v>
      </c>
      <c r="B72" s="195" t="s">
        <v>319</v>
      </c>
      <c r="C72" s="194" t="s">
        <v>87</v>
      </c>
      <c r="D72" s="193" t="s">
        <v>311</v>
      </c>
      <c r="E72" s="192" t="s">
        <v>362</v>
      </c>
      <c r="F72" s="191" t="s">
        <v>310</v>
      </c>
      <c r="G72" s="190" t="s">
        <v>78</v>
      </c>
      <c r="H72" s="128">
        <f t="shared" si="4"/>
        <v>304809.2</v>
      </c>
      <c r="I72" s="106"/>
      <c r="J72" s="97">
        <f t="shared" si="5"/>
        <v>304809.2</v>
      </c>
      <c r="K72" s="100"/>
      <c r="L72" s="99"/>
      <c r="M72" s="100"/>
      <c r="N72" s="99"/>
      <c r="O72" s="99"/>
      <c r="P72" s="100"/>
      <c r="Q72" s="100">
        <v>87000</v>
      </c>
      <c r="R72" s="100"/>
      <c r="S72" s="100">
        <v>217809.2</v>
      </c>
      <c r="T72" s="122"/>
      <c r="U72" s="204" t="s">
        <v>363</v>
      </c>
      <c r="V72" s="183" t="str">
        <f t="shared" si="6"/>
        <v>22600001130000000000242</v>
      </c>
    </row>
    <row r="73" spans="1:22" s="18" customFormat="1" ht="11.25">
      <c r="A73" s="205" t="s">
        <v>395</v>
      </c>
      <c r="B73" s="195" t="s">
        <v>319</v>
      </c>
      <c r="C73" s="194" t="s">
        <v>87</v>
      </c>
      <c r="D73" s="193" t="s">
        <v>311</v>
      </c>
      <c r="E73" s="192" t="s">
        <v>362</v>
      </c>
      <c r="F73" s="191" t="s">
        <v>310</v>
      </c>
      <c r="G73" s="190" t="s">
        <v>82</v>
      </c>
      <c r="H73" s="128">
        <f t="shared" si="4"/>
        <v>120386.92</v>
      </c>
      <c r="I73" s="106"/>
      <c r="J73" s="97">
        <f t="shared" si="5"/>
        <v>120386.92</v>
      </c>
      <c r="K73" s="100"/>
      <c r="L73" s="99"/>
      <c r="M73" s="100"/>
      <c r="N73" s="99"/>
      <c r="O73" s="99"/>
      <c r="P73" s="100"/>
      <c r="Q73" s="100"/>
      <c r="R73" s="100">
        <v>48577</v>
      </c>
      <c r="S73" s="100">
        <v>71809.919999999998</v>
      </c>
      <c r="T73" s="122"/>
      <c r="U73" s="204" t="s">
        <v>385</v>
      </c>
      <c r="V73" s="183" t="str">
        <f t="shared" si="6"/>
        <v>22600001130000000000244</v>
      </c>
    </row>
    <row r="74" spans="1:22" s="18" customFormat="1" ht="11.25">
      <c r="A74" s="205" t="s">
        <v>395</v>
      </c>
      <c r="B74" s="195" t="s">
        <v>319</v>
      </c>
      <c r="C74" s="194" t="s">
        <v>87</v>
      </c>
      <c r="D74" s="193" t="s">
        <v>311</v>
      </c>
      <c r="E74" s="192" t="s">
        <v>362</v>
      </c>
      <c r="F74" s="191" t="s">
        <v>310</v>
      </c>
      <c r="G74" s="190" t="s">
        <v>398</v>
      </c>
      <c r="H74" s="128">
        <f t="shared" si="4"/>
        <v>99000</v>
      </c>
      <c r="I74" s="106"/>
      <c r="J74" s="97">
        <f t="shared" si="5"/>
        <v>99000</v>
      </c>
      <c r="K74" s="100"/>
      <c r="L74" s="99"/>
      <c r="M74" s="100"/>
      <c r="N74" s="99"/>
      <c r="O74" s="99"/>
      <c r="P74" s="100"/>
      <c r="Q74" s="100">
        <v>99000</v>
      </c>
      <c r="R74" s="100"/>
      <c r="S74" s="100"/>
      <c r="T74" s="122"/>
      <c r="U74" s="204" t="s">
        <v>399</v>
      </c>
      <c r="V74" s="183" t="str">
        <f t="shared" si="6"/>
        <v>22600001130000000000414</v>
      </c>
    </row>
    <row r="75" spans="1:22" s="18" customFormat="1" ht="11.25">
      <c r="A75" s="205" t="s">
        <v>395</v>
      </c>
      <c r="B75" s="195" t="s">
        <v>319</v>
      </c>
      <c r="C75" s="194" t="s">
        <v>87</v>
      </c>
      <c r="D75" s="193" t="s">
        <v>311</v>
      </c>
      <c r="E75" s="192" t="s">
        <v>390</v>
      </c>
      <c r="F75" s="191" t="s">
        <v>310</v>
      </c>
      <c r="G75" s="190" t="s">
        <v>82</v>
      </c>
      <c r="H75" s="128">
        <f t="shared" si="4"/>
        <v>116978.79</v>
      </c>
      <c r="I75" s="106"/>
      <c r="J75" s="97">
        <f t="shared" si="5"/>
        <v>116978.79</v>
      </c>
      <c r="K75" s="100"/>
      <c r="L75" s="99"/>
      <c r="M75" s="100"/>
      <c r="N75" s="99"/>
      <c r="O75" s="99"/>
      <c r="P75" s="100"/>
      <c r="Q75" s="100"/>
      <c r="R75" s="100">
        <v>91916</v>
      </c>
      <c r="S75" s="100">
        <v>25062.79</v>
      </c>
      <c r="T75" s="122"/>
      <c r="U75" s="204" t="s">
        <v>391</v>
      </c>
      <c r="V75" s="183" t="str">
        <f t="shared" si="6"/>
        <v>22600003100000000000244</v>
      </c>
    </row>
    <row r="76" spans="1:22" s="18" customFormat="1" ht="11.25">
      <c r="A76" s="205" t="s">
        <v>395</v>
      </c>
      <c r="B76" s="195" t="s">
        <v>319</v>
      </c>
      <c r="C76" s="194" t="s">
        <v>87</v>
      </c>
      <c r="D76" s="193" t="s">
        <v>311</v>
      </c>
      <c r="E76" s="192" t="s">
        <v>400</v>
      </c>
      <c r="F76" s="191" t="s">
        <v>310</v>
      </c>
      <c r="G76" s="190" t="s">
        <v>82</v>
      </c>
      <c r="H76" s="128">
        <f t="shared" si="4"/>
        <v>406800</v>
      </c>
      <c r="I76" s="106"/>
      <c r="J76" s="97">
        <f t="shared" si="5"/>
        <v>406800</v>
      </c>
      <c r="K76" s="100"/>
      <c r="L76" s="99"/>
      <c r="M76" s="100"/>
      <c r="N76" s="99"/>
      <c r="O76" s="99"/>
      <c r="P76" s="100"/>
      <c r="Q76" s="100">
        <v>406800</v>
      </c>
      <c r="R76" s="100"/>
      <c r="S76" s="100"/>
      <c r="T76" s="122"/>
      <c r="U76" s="204" t="s">
        <v>401</v>
      </c>
      <c r="V76" s="183" t="str">
        <f t="shared" si="6"/>
        <v>22600004050000000000244</v>
      </c>
    </row>
    <row r="77" spans="1:22" s="18" customFormat="1" ht="11.25">
      <c r="A77" s="205" t="s">
        <v>395</v>
      </c>
      <c r="B77" s="195" t="s">
        <v>319</v>
      </c>
      <c r="C77" s="194" t="s">
        <v>87</v>
      </c>
      <c r="D77" s="193" t="s">
        <v>311</v>
      </c>
      <c r="E77" s="192" t="s">
        <v>378</v>
      </c>
      <c r="F77" s="191" t="s">
        <v>310</v>
      </c>
      <c r="G77" s="190" t="s">
        <v>82</v>
      </c>
      <c r="H77" s="128">
        <f t="shared" si="4"/>
        <v>3416519.03</v>
      </c>
      <c r="I77" s="106"/>
      <c r="J77" s="97">
        <f t="shared" si="5"/>
        <v>3416519.03</v>
      </c>
      <c r="K77" s="100"/>
      <c r="L77" s="99"/>
      <c r="M77" s="100"/>
      <c r="N77" s="99"/>
      <c r="O77" s="99"/>
      <c r="P77" s="100"/>
      <c r="Q77" s="100">
        <v>120250</v>
      </c>
      <c r="R77" s="100">
        <v>2388818.4</v>
      </c>
      <c r="S77" s="100">
        <v>907450.63</v>
      </c>
      <c r="T77" s="122"/>
      <c r="U77" s="204" t="s">
        <v>379</v>
      </c>
      <c r="V77" s="183" t="str">
        <f t="shared" si="6"/>
        <v>22600004090000000000244</v>
      </c>
    </row>
    <row r="78" spans="1:22" s="18" customFormat="1" ht="11.25">
      <c r="A78" s="205" t="s">
        <v>395</v>
      </c>
      <c r="B78" s="195" t="s">
        <v>319</v>
      </c>
      <c r="C78" s="194" t="s">
        <v>87</v>
      </c>
      <c r="D78" s="193" t="s">
        <v>311</v>
      </c>
      <c r="E78" s="192" t="s">
        <v>366</v>
      </c>
      <c r="F78" s="191" t="s">
        <v>310</v>
      </c>
      <c r="G78" s="190" t="s">
        <v>78</v>
      </c>
      <c r="H78" s="128">
        <f t="shared" si="4"/>
        <v>30727</v>
      </c>
      <c r="I78" s="106"/>
      <c r="J78" s="97">
        <f t="shared" si="5"/>
        <v>30727</v>
      </c>
      <c r="K78" s="100"/>
      <c r="L78" s="99"/>
      <c r="M78" s="100"/>
      <c r="N78" s="99"/>
      <c r="O78" s="99"/>
      <c r="P78" s="100"/>
      <c r="Q78" s="100"/>
      <c r="R78" s="100"/>
      <c r="S78" s="100">
        <v>30727</v>
      </c>
      <c r="T78" s="122"/>
      <c r="U78" s="204" t="s">
        <v>367</v>
      </c>
      <c r="V78" s="183" t="str">
        <f t="shared" si="6"/>
        <v>22600004100000000000242</v>
      </c>
    </row>
    <row r="79" spans="1:22" s="18" customFormat="1" ht="11.25">
      <c r="A79" s="205" t="s">
        <v>395</v>
      </c>
      <c r="B79" s="195" t="s">
        <v>319</v>
      </c>
      <c r="C79" s="194" t="s">
        <v>87</v>
      </c>
      <c r="D79" s="193" t="s">
        <v>311</v>
      </c>
      <c r="E79" s="192" t="s">
        <v>402</v>
      </c>
      <c r="F79" s="191" t="s">
        <v>310</v>
      </c>
      <c r="G79" s="190" t="s">
        <v>82</v>
      </c>
      <c r="H79" s="128">
        <f t="shared" si="4"/>
        <v>1033028.56</v>
      </c>
      <c r="I79" s="106"/>
      <c r="J79" s="97">
        <f t="shared" si="5"/>
        <v>1033028.56</v>
      </c>
      <c r="K79" s="100"/>
      <c r="L79" s="99"/>
      <c r="M79" s="100"/>
      <c r="N79" s="99"/>
      <c r="O79" s="99"/>
      <c r="P79" s="100"/>
      <c r="Q79" s="100">
        <v>424428.56</v>
      </c>
      <c r="R79" s="100">
        <v>386600</v>
      </c>
      <c r="S79" s="100">
        <v>222000</v>
      </c>
      <c r="T79" s="122"/>
      <c r="U79" s="204" t="s">
        <v>403</v>
      </c>
      <c r="V79" s="183" t="str">
        <f t="shared" si="6"/>
        <v>22600004120000000000244</v>
      </c>
    </row>
    <row r="80" spans="1:22" s="18" customFormat="1" ht="11.25">
      <c r="A80" s="205" t="s">
        <v>395</v>
      </c>
      <c r="B80" s="195" t="s">
        <v>319</v>
      </c>
      <c r="C80" s="194" t="s">
        <v>87</v>
      </c>
      <c r="D80" s="193" t="s">
        <v>311</v>
      </c>
      <c r="E80" s="192" t="s">
        <v>386</v>
      </c>
      <c r="F80" s="191" t="s">
        <v>310</v>
      </c>
      <c r="G80" s="190" t="s">
        <v>82</v>
      </c>
      <c r="H80" s="128">
        <f t="shared" si="4"/>
        <v>99770</v>
      </c>
      <c r="I80" s="106"/>
      <c r="J80" s="97">
        <f t="shared" si="5"/>
        <v>99770</v>
      </c>
      <c r="K80" s="100"/>
      <c r="L80" s="99"/>
      <c r="M80" s="100"/>
      <c r="N80" s="99"/>
      <c r="O80" s="99"/>
      <c r="P80" s="100"/>
      <c r="Q80" s="100">
        <v>99770</v>
      </c>
      <c r="R80" s="100"/>
      <c r="S80" s="100"/>
      <c r="T80" s="122"/>
      <c r="U80" s="204" t="s">
        <v>387</v>
      </c>
      <c r="V80" s="183" t="str">
        <f t="shared" si="6"/>
        <v>22600005010000000000244</v>
      </c>
    </row>
    <row r="81" spans="1:22" s="18" customFormat="1" ht="11.25">
      <c r="A81" s="205" t="s">
        <v>395</v>
      </c>
      <c r="B81" s="195" t="s">
        <v>319</v>
      </c>
      <c r="C81" s="194" t="s">
        <v>87</v>
      </c>
      <c r="D81" s="193" t="s">
        <v>311</v>
      </c>
      <c r="E81" s="192" t="s">
        <v>392</v>
      </c>
      <c r="F81" s="191" t="s">
        <v>310</v>
      </c>
      <c r="G81" s="190" t="s">
        <v>82</v>
      </c>
      <c r="H81" s="128">
        <f t="shared" si="4"/>
        <v>70000</v>
      </c>
      <c r="I81" s="106"/>
      <c r="J81" s="97">
        <f t="shared" si="5"/>
        <v>70000</v>
      </c>
      <c r="K81" s="100"/>
      <c r="L81" s="99"/>
      <c r="M81" s="100"/>
      <c r="N81" s="99"/>
      <c r="O81" s="99"/>
      <c r="P81" s="100"/>
      <c r="Q81" s="100"/>
      <c r="R81" s="100">
        <v>40000</v>
      </c>
      <c r="S81" s="100">
        <v>30000</v>
      </c>
      <c r="T81" s="122"/>
      <c r="U81" s="204" t="s">
        <v>393</v>
      </c>
      <c r="V81" s="183" t="str">
        <f t="shared" si="6"/>
        <v>22600005020000000000244</v>
      </c>
    </row>
    <row r="82" spans="1:22" s="18" customFormat="1" ht="11.25">
      <c r="A82" s="205" t="s">
        <v>395</v>
      </c>
      <c r="B82" s="195" t="s">
        <v>319</v>
      </c>
      <c r="C82" s="194" t="s">
        <v>87</v>
      </c>
      <c r="D82" s="193" t="s">
        <v>311</v>
      </c>
      <c r="E82" s="192" t="s">
        <v>380</v>
      </c>
      <c r="F82" s="191" t="s">
        <v>310</v>
      </c>
      <c r="G82" s="190" t="s">
        <v>82</v>
      </c>
      <c r="H82" s="128">
        <f t="shared" si="4"/>
        <v>4303407.6500000004</v>
      </c>
      <c r="I82" s="106"/>
      <c r="J82" s="97">
        <f t="shared" si="5"/>
        <v>4303407.6500000004</v>
      </c>
      <c r="K82" s="100"/>
      <c r="L82" s="99"/>
      <c r="M82" s="100"/>
      <c r="N82" s="99"/>
      <c r="O82" s="99"/>
      <c r="P82" s="100"/>
      <c r="Q82" s="100"/>
      <c r="R82" s="100">
        <v>3674057.72</v>
      </c>
      <c r="S82" s="100">
        <v>629349.93000000005</v>
      </c>
      <c r="T82" s="122"/>
      <c r="U82" s="204" t="s">
        <v>381</v>
      </c>
      <c r="V82" s="183" t="str">
        <f t="shared" si="6"/>
        <v>22600005030000000000244</v>
      </c>
    </row>
    <row r="83" spans="1:22" s="18" customFormat="1" ht="11.25">
      <c r="A83" s="205" t="s">
        <v>395</v>
      </c>
      <c r="B83" s="195" t="s">
        <v>319</v>
      </c>
      <c r="C83" s="194" t="s">
        <v>87</v>
      </c>
      <c r="D83" s="193" t="s">
        <v>311</v>
      </c>
      <c r="E83" s="192" t="s">
        <v>404</v>
      </c>
      <c r="F83" s="191" t="s">
        <v>310</v>
      </c>
      <c r="G83" s="190" t="s">
        <v>114</v>
      </c>
      <c r="H83" s="128">
        <f t="shared" si="4"/>
        <v>2524575</v>
      </c>
      <c r="I83" s="106"/>
      <c r="J83" s="97">
        <f t="shared" si="5"/>
        <v>2524575</v>
      </c>
      <c r="K83" s="100"/>
      <c r="L83" s="99"/>
      <c r="M83" s="100"/>
      <c r="N83" s="99"/>
      <c r="O83" s="99"/>
      <c r="P83" s="100"/>
      <c r="Q83" s="100">
        <v>2524575</v>
      </c>
      <c r="R83" s="100"/>
      <c r="S83" s="100"/>
      <c r="T83" s="122"/>
      <c r="U83" s="204" t="s">
        <v>405</v>
      </c>
      <c r="V83" s="183" t="str">
        <f t="shared" si="6"/>
        <v>22600007020000000000323</v>
      </c>
    </row>
    <row r="84" spans="1:22" s="18" customFormat="1" ht="11.25">
      <c r="A84" s="205" t="s">
        <v>395</v>
      </c>
      <c r="B84" s="195" t="s">
        <v>319</v>
      </c>
      <c r="C84" s="194" t="s">
        <v>87</v>
      </c>
      <c r="D84" s="193" t="s">
        <v>311</v>
      </c>
      <c r="E84" s="192" t="s">
        <v>406</v>
      </c>
      <c r="F84" s="191" t="s">
        <v>310</v>
      </c>
      <c r="G84" s="190" t="s">
        <v>82</v>
      </c>
      <c r="H84" s="128">
        <f t="shared" si="4"/>
        <v>83140</v>
      </c>
      <c r="I84" s="106"/>
      <c r="J84" s="97">
        <f t="shared" si="5"/>
        <v>83140</v>
      </c>
      <c r="K84" s="100"/>
      <c r="L84" s="99"/>
      <c r="M84" s="100"/>
      <c r="N84" s="99"/>
      <c r="O84" s="99"/>
      <c r="P84" s="100"/>
      <c r="Q84" s="100"/>
      <c r="R84" s="100">
        <v>39000</v>
      </c>
      <c r="S84" s="100">
        <v>44140</v>
      </c>
      <c r="T84" s="122"/>
      <c r="U84" s="204" t="s">
        <v>407</v>
      </c>
      <c r="V84" s="183" t="str">
        <f t="shared" si="6"/>
        <v>22600007070000000000244</v>
      </c>
    </row>
    <row r="85" spans="1:22" s="18" customFormat="1" ht="11.25">
      <c r="A85" s="205" t="s">
        <v>395</v>
      </c>
      <c r="B85" s="195" t="s">
        <v>319</v>
      </c>
      <c r="C85" s="194" t="s">
        <v>87</v>
      </c>
      <c r="D85" s="193" t="s">
        <v>311</v>
      </c>
      <c r="E85" s="192" t="s">
        <v>334</v>
      </c>
      <c r="F85" s="191" t="s">
        <v>310</v>
      </c>
      <c r="G85" s="190" t="s">
        <v>82</v>
      </c>
      <c r="H85" s="128">
        <f t="shared" si="4"/>
        <v>334935</v>
      </c>
      <c r="I85" s="106"/>
      <c r="J85" s="97">
        <f t="shared" si="5"/>
        <v>334935</v>
      </c>
      <c r="K85" s="100"/>
      <c r="L85" s="99"/>
      <c r="M85" s="100"/>
      <c r="N85" s="99"/>
      <c r="O85" s="99"/>
      <c r="P85" s="100"/>
      <c r="Q85" s="100">
        <v>179500</v>
      </c>
      <c r="R85" s="100"/>
      <c r="S85" s="100">
        <v>155435</v>
      </c>
      <c r="T85" s="122"/>
      <c r="U85" s="204" t="s">
        <v>408</v>
      </c>
      <c r="V85" s="183" t="str">
        <f t="shared" si="6"/>
        <v>22600007090000000000244</v>
      </c>
    </row>
    <row r="86" spans="1:22" s="18" customFormat="1" ht="11.25">
      <c r="A86" s="205" t="s">
        <v>395</v>
      </c>
      <c r="B86" s="195" t="s">
        <v>319</v>
      </c>
      <c r="C86" s="194" t="s">
        <v>87</v>
      </c>
      <c r="D86" s="193" t="s">
        <v>311</v>
      </c>
      <c r="E86" s="192" t="s">
        <v>382</v>
      </c>
      <c r="F86" s="191" t="s">
        <v>310</v>
      </c>
      <c r="G86" s="190" t="s">
        <v>82</v>
      </c>
      <c r="H86" s="128">
        <f t="shared" si="4"/>
        <v>705296.4</v>
      </c>
      <c r="I86" s="106"/>
      <c r="J86" s="97">
        <f t="shared" si="5"/>
        <v>705296.4</v>
      </c>
      <c r="K86" s="100"/>
      <c r="L86" s="99"/>
      <c r="M86" s="100"/>
      <c r="N86" s="99"/>
      <c r="O86" s="99"/>
      <c r="P86" s="100"/>
      <c r="Q86" s="100">
        <v>7770.4</v>
      </c>
      <c r="R86" s="100">
        <v>636526</v>
      </c>
      <c r="S86" s="100">
        <v>61000</v>
      </c>
      <c r="T86" s="122"/>
      <c r="U86" s="204" t="s">
        <v>383</v>
      </c>
      <c r="V86" s="183" t="str">
        <f t="shared" si="6"/>
        <v>22600008010000000000244</v>
      </c>
    </row>
    <row r="87" spans="1:22" s="18" customFormat="1" ht="11.25">
      <c r="A87" s="205" t="s">
        <v>395</v>
      </c>
      <c r="B87" s="195" t="s">
        <v>319</v>
      </c>
      <c r="C87" s="194" t="s">
        <v>87</v>
      </c>
      <c r="D87" s="193" t="s">
        <v>311</v>
      </c>
      <c r="E87" s="192" t="s">
        <v>336</v>
      </c>
      <c r="F87" s="191" t="s">
        <v>310</v>
      </c>
      <c r="G87" s="190" t="s">
        <v>78</v>
      </c>
      <c r="H87" s="128">
        <f t="shared" si="4"/>
        <v>17430</v>
      </c>
      <c r="I87" s="106"/>
      <c r="J87" s="97">
        <f t="shared" si="5"/>
        <v>17430</v>
      </c>
      <c r="K87" s="100"/>
      <c r="L87" s="99"/>
      <c r="M87" s="100"/>
      <c r="N87" s="99"/>
      <c r="O87" s="99"/>
      <c r="P87" s="100"/>
      <c r="Q87" s="100">
        <v>17430</v>
      </c>
      <c r="R87" s="100"/>
      <c r="S87" s="100"/>
      <c r="T87" s="122"/>
      <c r="U87" s="204" t="s">
        <v>369</v>
      </c>
      <c r="V87" s="183" t="str">
        <f t="shared" si="6"/>
        <v>22600008040000000000242</v>
      </c>
    </row>
    <row r="88" spans="1:22" s="18" customFormat="1" ht="11.25">
      <c r="A88" s="205" t="s">
        <v>395</v>
      </c>
      <c r="B88" s="195" t="s">
        <v>319</v>
      </c>
      <c r="C88" s="194" t="s">
        <v>87</v>
      </c>
      <c r="D88" s="193" t="s">
        <v>311</v>
      </c>
      <c r="E88" s="192" t="s">
        <v>336</v>
      </c>
      <c r="F88" s="191" t="s">
        <v>310</v>
      </c>
      <c r="G88" s="190" t="s">
        <v>82</v>
      </c>
      <c r="H88" s="128">
        <f t="shared" si="4"/>
        <v>26783.99</v>
      </c>
      <c r="I88" s="106"/>
      <c r="J88" s="97">
        <f t="shared" si="5"/>
        <v>26783.99</v>
      </c>
      <c r="K88" s="100"/>
      <c r="L88" s="99"/>
      <c r="M88" s="100"/>
      <c r="N88" s="99"/>
      <c r="O88" s="99"/>
      <c r="P88" s="100"/>
      <c r="Q88" s="100">
        <v>26783.99</v>
      </c>
      <c r="R88" s="100"/>
      <c r="S88" s="100"/>
      <c r="T88" s="122"/>
      <c r="U88" s="204" t="s">
        <v>370</v>
      </c>
      <c r="V88" s="183" t="str">
        <f t="shared" si="6"/>
        <v>22600008040000000000244</v>
      </c>
    </row>
    <row r="89" spans="1:22" s="18" customFormat="1" ht="11.25">
      <c r="A89" s="205" t="s">
        <v>395</v>
      </c>
      <c r="B89" s="195" t="s">
        <v>319</v>
      </c>
      <c r="C89" s="194" t="s">
        <v>87</v>
      </c>
      <c r="D89" s="193" t="s">
        <v>311</v>
      </c>
      <c r="E89" s="192" t="s">
        <v>371</v>
      </c>
      <c r="F89" s="191" t="s">
        <v>310</v>
      </c>
      <c r="G89" s="190" t="s">
        <v>114</v>
      </c>
      <c r="H89" s="128">
        <f t="shared" si="4"/>
        <v>38365.81</v>
      </c>
      <c r="I89" s="106"/>
      <c r="J89" s="97">
        <f t="shared" si="5"/>
        <v>38365.81</v>
      </c>
      <c r="K89" s="100"/>
      <c r="L89" s="99"/>
      <c r="M89" s="100"/>
      <c r="N89" s="99"/>
      <c r="O89" s="99"/>
      <c r="P89" s="100"/>
      <c r="Q89" s="100">
        <v>38365.81</v>
      </c>
      <c r="R89" s="100"/>
      <c r="S89" s="100"/>
      <c r="T89" s="122"/>
      <c r="U89" s="204" t="s">
        <v>409</v>
      </c>
      <c r="V89" s="183" t="str">
        <f t="shared" si="6"/>
        <v>22600010030000000000323</v>
      </c>
    </row>
    <row r="90" spans="1:22" s="18" customFormat="1" ht="11.25">
      <c r="A90" s="205" t="s">
        <v>395</v>
      </c>
      <c r="B90" s="195" t="s">
        <v>319</v>
      </c>
      <c r="C90" s="194" t="s">
        <v>87</v>
      </c>
      <c r="D90" s="193" t="s">
        <v>311</v>
      </c>
      <c r="E90" s="192" t="s">
        <v>373</v>
      </c>
      <c r="F90" s="191" t="s">
        <v>310</v>
      </c>
      <c r="G90" s="190" t="s">
        <v>114</v>
      </c>
      <c r="H90" s="128">
        <f t="shared" si="4"/>
        <v>5261400</v>
      </c>
      <c r="I90" s="106"/>
      <c r="J90" s="97">
        <f t="shared" si="5"/>
        <v>5261400</v>
      </c>
      <c r="K90" s="100"/>
      <c r="L90" s="99"/>
      <c r="M90" s="100"/>
      <c r="N90" s="99"/>
      <c r="O90" s="99"/>
      <c r="P90" s="100"/>
      <c r="Q90" s="100">
        <v>5261400</v>
      </c>
      <c r="R90" s="100"/>
      <c r="S90" s="100"/>
      <c r="T90" s="122"/>
      <c r="U90" s="204" t="s">
        <v>410</v>
      </c>
      <c r="V90" s="183" t="str">
        <f t="shared" si="6"/>
        <v>22600010040000000000323</v>
      </c>
    </row>
    <row r="91" spans="1:22" s="18" customFormat="1" ht="11.25">
      <c r="A91" s="205" t="s">
        <v>395</v>
      </c>
      <c r="B91" s="195" t="s">
        <v>319</v>
      </c>
      <c r="C91" s="194" t="s">
        <v>87</v>
      </c>
      <c r="D91" s="193" t="s">
        <v>311</v>
      </c>
      <c r="E91" s="192" t="s">
        <v>338</v>
      </c>
      <c r="F91" s="191" t="s">
        <v>310</v>
      </c>
      <c r="G91" s="190" t="s">
        <v>78</v>
      </c>
      <c r="H91" s="128">
        <f t="shared" si="4"/>
        <v>29000</v>
      </c>
      <c r="I91" s="106"/>
      <c r="J91" s="97">
        <f t="shared" si="5"/>
        <v>29000</v>
      </c>
      <c r="K91" s="100"/>
      <c r="L91" s="99"/>
      <c r="M91" s="100"/>
      <c r="N91" s="99"/>
      <c r="O91" s="99"/>
      <c r="P91" s="100"/>
      <c r="Q91" s="100">
        <v>29000</v>
      </c>
      <c r="R91" s="100"/>
      <c r="S91" s="100"/>
      <c r="T91" s="122"/>
      <c r="U91" s="204" t="s">
        <v>375</v>
      </c>
      <c r="V91" s="183" t="str">
        <f t="shared" si="6"/>
        <v>22600010060000000000242</v>
      </c>
    </row>
    <row r="92" spans="1:22" s="18" customFormat="1" ht="11.25">
      <c r="A92" s="205" t="s">
        <v>395</v>
      </c>
      <c r="B92" s="195" t="s">
        <v>319</v>
      </c>
      <c r="C92" s="194" t="s">
        <v>87</v>
      </c>
      <c r="D92" s="193" t="s">
        <v>311</v>
      </c>
      <c r="E92" s="192" t="s">
        <v>338</v>
      </c>
      <c r="F92" s="191" t="s">
        <v>310</v>
      </c>
      <c r="G92" s="190" t="s">
        <v>82</v>
      </c>
      <c r="H92" s="128">
        <f t="shared" si="4"/>
        <v>22859</v>
      </c>
      <c r="I92" s="106"/>
      <c r="J92" s="97">
        <f t="shared" si="5"/>
        <v>22859</v>
      </c>
      <c r="K92" s="100"/>
      <c r="L92" s="99"/>
      <c r="M92" s="100"/>
      <c r="N92" s="99"/>
      <c r="O92" s="99"/>
      <c r="P92" s="100"/>
      <c r="Q92" s="100">
        <v>22859</v>
      </c>
      <c r="R92" s="100"/>
      <c r="S92" s="100"/>
      <c r="T92" s="122"/>
      <c r="U92" s="204" t="s">
        <v>376</v>
      </c>
      <c r="V92" s="183" t="str">
        <f t="shared" si="6"/>
        <v>22600010060000000000244</v>
      </c>
    </row>
    <row r="93" spans="1:22" s="18" customFormat="1" ht="11.25">
      <c r="A93" s="205" t="s">
        <v>395</v>
      </c>
      <c r="B93" s="195" t="s">
        <v>319</v>
      </c>
      <c r="C93" s="194" t="s">
        <v>87</v>
      </c>
      <c r="D93" s="193" t="s">
        <v>311</v>
      </c>
      <c r="E93" s="192" t="s">
        <v>411</v>
      </c>
      <c r="F93" s="191" t="s">
        <v>310</v>
      </c>
      <c r="G93" s="190" t="s">
        <v>82</v>
      </c>
      <c r="H93" s="128">
        <f t="shared" si="4"/>
        <v>149858</v>
      </c>
      <c r="I93" s="106"/>
      <c r="J93" s="97">
        <f t="shared" si="5"/>
        <v>149858</v>
      </c>
      <c r="K93" s="100"/>
      <c r="L93" s="99"/>
      <c r="M93" s="100"/>
      <c r="N93" s="99"/>
      <c r="O93" s="99"/>
      <c r="P93" s="100"/>
      <c r="Q93" s="100"/>
      <c r="R93" s="100">
        <v>149858</v>
      </c>
      <c r="S93" s="100"/>
      <c r="T93" s="122"/>
      <c r="U93" s="204" t="s">
        <v>412</v>
      </c>
      <c r="V93" s="183" t="str">
        <f t="shared" si="6"/>
        <v>22600011010000000000244</v>
      </c>
    </row>
    <row r="94" spans="1:22" s="18" customFormat="1" ht="11.25">
      <c r="A94" s="205" t="s">
        <v>395</v>
      </c>
      <c r="B94" s="195" t="s">
        <v>319</v>
      </c>
      <c r="C94" s="194" t="s">
        <v>87</v>
      </c>
      <c r="D94" s="193" t="s">
        <v>311</v>
      </c>
      <c r="E94" s="192" t="s">
        <v>413</v>
      </c>
      <c r="F94" s="191" t="s">
        <v>310</v>
      </c>
      <c r="G94" s="190" t="s">
        <v>82</v>
      </c>
      <c r="H94" s="128">
        <f t="shared" si="4"/>
        <v>140981.69</v>
      </c>
      <c r="I94" s="106"/>
      <c r="J94" s="97">
        <f t="shared" si="5"/>
        <v>140981.69</v>
      </c>
      <c r="K94" s="100"/>
      <c r="L94" s="99"/>
      <c r="M94" s="100"/>
      <c r="N94" s="99"/>
      <c r="O94" s="99"/>
      <c r="P94" s="100"/>
      <c r="Q94" s="100"/>
      <c r="R94" s="100">
        <v>83773</v>
      </c>
      <c r="S94" s="100">
        <v>57208.69</v>
      </c>
      <c r="T94" s="122"/>
      <c r="U94" s="204" t="s">
        <v>414</v>
      </c>
      <c r="V94" s="183" t="str">
        <f t="shared" si="6"/>
        <v>22600012020000000000244</v>
      </c>
    </row>
    <row r="95" spans="1:22" s="18" customFormat="1" ht="11.25">
      <c r="A95" s="205" t="s">
        <v>395</v>
      </c>
      <c r="B95" s="195" t="s">
        <v>319</v>
      </c>
      <c r="C95" s="194" t="s">
        <v>87</v>
      </c>
      <c r="D95" s="193" t="s">
        <v>311</v>
      </c>
      <c r="E95" s="192" t="s">
        <v>415</v>
      </c>
      <c r="F95" s="191" t="s">
        <v>310</v>
      </c>
      <c r="G95" s="190" t="s">
        <v>78</v>
      </c>
      <c r="H95" s="128">
        <f t="shared" si="4"/>
        <v>1893</v>
      </c>
      <c r="I95" s="106"/>
      <c r="J95" s="97">
        <f t="shared" si="5"/>
        <v>1893</v>
      </c>
      <c r="K95" s="100"/>
      <c r="L95" s="99"/>
      <c r="M95" s="100"/>
      <c r="N95" s="99"/>
      <c r="O95" s="99"/>
      <c r="P95" s="100"/>
      <c r="Q95" s="100"/>
      <c r="R95" s="100">
        <v>1893</v>
      </c>
      <c r="S95" s="100"/>
      <c r="T95" s="122"/>
      <c r="U95" s="204" t="s">
        <v>416</v>
      </c>
      <c r="V95" s="183" t="str">
        <f t="shared" si="6"/>
        <v>22600012040000000000242</v>
      </c>
    </row>
    <row r="96" spans="1:22" s="18" customFormat="1" ht="11.25">
      <c r="A96" s="205" t="s">
        <v>395</v>
      </c>
      <c r="B96" s="195" t="s">
        <v>319</v>
      </c>
      <c r="C96" s="194" t="s">
        <v>87</v>
      </c>
      <c r="D96" s="193" t="s">
        <v>311</v>
      </c>
      <c r="E96" s="192" t="s">
        <v>415</v>
      </c>
      <c r="F96" s="191" t="s">
        <v>310</v>
      </c>
      <c r="G96" s="190" t="s">
        <v>82</v>
      </c>
      <c r="H96" s="128">
        <f t="shared" si="4"/>
        <v>54000</v>
      </c>
      <c r="I96" s="106"/>
      <c r="J96" s="97">
        <f t="shared" si="5"/>
        <v>54000</v>
      </c>
      <c r="K96" s="100"/>
      <c r="L96" s="99"/>
      <c r="M96" s="100"/>
      <c r="N96" s="99"/>
      <c r="O96" s="99"/>
      <c r="P96" s="100"/>
      <c r="Q96" s="100"/>
      <c r="R96" s="100">
        <v>54000</v>
      </c>
      <c r="S96" s="100"/>
      <c r="T96" s="122"/>
      <c r="U96" s="204" t="s">
        <v>417</v>
      </c>
      <c r="V96" s="183" t="str">
        <f t="shared" si="6"/>
        <v>22600012040000000000244</v>
      </c>
    </row>
    <row r="97" spans="1:22" s="18" customFormat="1" ht="11.25">
      <c r="A97" s="205" t="s">
        <v>418</v>
      </c>
      <c r="B97" s="195" t="s">
        <v>319</v>
      </c>
      <c r="C97" s="194" t="s">
        <v>69</v>
      </c>
      <c r="D97" s="193" t="s">
        <v>311</v>
      </c>
      <c r="E97" s="192" t="s">
        <v>419</v>
      </c>
      <c r="F97" s="191" t="s">
        <v>310</v>
      </c>
      <c r="G97" s="190" t="s">
        <v>420</v>
      </c>
      <c r="H97" s="128">
        <f t="shared" si="4"/>
        <v>913361.26</v>
      </c>
      <c r="I97" s="106"/>
      <c r="J97" s="97">
        <f t="shared" si="5"/>
        <v>913361.26</v>
      </c>
      <c r="K97" s="100"/>
      <c r="L97" s="99"/>
      <c r="M97" s="100"/>
      <c r="N97" s="99"/>
      <c r="O97" s="99"/>
      <c r="P97" s="100"/>
      <c r="Q97" s="100">
        <v>913361.26</v>
      </c>
      <c r="R97" s="100"/>
      <c r="S97" s="100"/>
      <c r="T97" s="122"/>
      <c r="U97" s="204" t="s">
        <v>421</v>
      </c>
      <c r="V97" s="183" t="str">
        <f t="shared" si="6"/>
        <v>23100013010000000000730</v>
      </c>
    </row>
    <row r="98" spans="1:22" s="18" customFormat="1" ht="22.5">
      <c r="A98" s="205" t="s">
        <v>422</v>
      </c>
      <c r="B98" s="195" t="s">
        <v>319</v>
      </c>
      <c r="C98" s="194" t="s">
        <v>76</v>
      </c>
      <c r="D98" s="193" t="s">
        <v>311</v>
      </c>
      <c r="E98" s="192" t="s">
        <v>362</v>
      </c>
      <c r="F98" s="191" t="s">
        <v>310</v>
      </c>
      <c r="G98" s="190" t="s">
        <v>423</v>
      </c>
      <c r="H98" s="128">
        <f t="shared" si="4"/>
        <v>6753785.7800000003</v>
      </c>
      <c r="I98" s="106"/>
      <c r="J98" s="97">
        <f t="shared" si="5"/>
        <v>6753785.7800000003</v>
      </c>
      <c r="K98" s="100"/>
      <c r="L98" s="99"/>
      <c r="M98" s="100"/>
      <c r="N98" s="99"/>
      <c r="O98" s="99"/>
      <c r="P98" s="100"/>
      <c r="Q98" s="100">
        <v>6753785.7800000003</v>
      </c>
      <c r="R98" s="100"/>
      <c r="S98" s="100"/>
      <c r="T98" s="122"/>
      <c r="U98" s="204" t="s">
        <v>424</v>
      </c>
      <c r="V98" s="183" t="str">
        <f t="shared" si="6"/>
        <v>24100001130000000000611</v>
      </c>
    </row>
    <row r="99" spans="1:22" s="18" customFormat="1" ht="22.5">
      <c r="A99" s="205" t="s">
        <v>422</v>
      </c>
      <c r="B99" s="195" t="s">
        <v>319</v>
      </c>
      <c r="C99" s="194" t="s">
        <v>76</v>
      </c>
      <c r="D99" s="193" t="s">
        <v>311</v>
      </c>
      <c r="E99" s="192" t="s">
        <v>425</v>
      </c>
      <c r="F99" s="191" t="s">
        <v>310</v>
      </c>
      <c r="G99" s="190" t="s">
        <v>423</v>
      </c>
      <c r="H99" s="128">
        <f t="shared" si="4"/>
        <v>997766.88</v>
      </c>
      <c r="I99" s="106"/>
      <c r="J99" s="97">
        <f t="shared" si="5"/>
        <v>997766.88</v>
      </c>
      <c r="K99" s="100"/>
      <c r="L99" s="99"/>
      <c r="M99" s="100"/>
      <c r="N99" s="99"/>
      <c r="O99" s="99"/>
      <c r="P99" s="100"/>
      <c r="Q99" s="100">
        <v>997766.88</v>
      </c>
      <c r="R99" s="100"/>
      <c r="S99" s="100"/>
      <c r="T99" s="122"/>
      <c r="U99" s="204" t="s">
        <v>426</v>
      </c>
      <c r="V99" s="183" t="str">
        <f t="shared" si="6"/>
        <v>24100003090000000000611</v>
      </c>
    </row>
    <row r="100" spans="1:22" s="18" customFormat="1" ht="22.5">
      <c r="A100" s="205" t="s">
        <v>422</v>
      </c>
      <c r="B100" s="195" t="s">
        <v>319</v>
      </c>
      <c r="C100" s="194" t="s">
        <v>76</v>
      </c>
      <c r="D100" s="193" t="s">
        <v>311</v>
      </c>
      <c r="E100" s="192" t="s">
        <v>390</v>
      </c>
      <c r="F100" s="191" t="s">
        <v>310</v>
      </c>
      <c r="G100" s="190" t="s">
        <v>427</v>
      </c>
      <c r="H100" s="128">
        <f t="shared" si="4"/>
        <v>143683.68</v>
      </c>
      <c r="I100" s="106"/>
      <c r="J100" s="97">
        <f t="shared" si="5"/>
        <v>143683.68</v>
      </c>
      <c r="K100" s="100"/>
      <c r="L100" s="99"/>
      <c r="M100" s="100"/>
      <c r="N100" s="99"/>
      <c r="O100" s="99"/>
      <c r="P100" s="100"/>
      <c r="Q100" s="100"/>
      <c r="R100" s="100">
        <v>143683.68</v>
      </c>
      <c r="S100" s="100"/>
      <c r="T100" s="122"/>
      <c r="U100" s="204" t="s">
        <v>428</v>
      </c>
      <c r="V100" s="183" t="str">
        <f t="shared" si="6"/>
        <v>24100003100000000000811</v>
      </c>
    </row>
    <row r="101" spans="1:22" s="18" customFormat="1" ht="22.5">
      <c r="A101" s="205" t="s">
        <v>422</v>
      </c>
      <c r="B101" s="195" t="s">
        <v>319</v>
      </c>
      <c r="C101" s="194" t="s">
        <v>76</v>
      </c>
      <c r="D101" s="193" t="s">
        <v>311</v>
      </c>
      <c r="E101" s="192" t="s">
        <v>386</v>
      </c>
      <c r="F101" s="191" t="s">
        <v>310</v>
      </c>
      <c r="G101" s="190" t="s">
        <v>427</v>
      </c>
      <c r="H101" s="128">
        <f t="shared" si="4"/>
        <v>158482.49</v>
      </c>
      <c r="I101" s="106"/>
      <c r="J101" s="97">
        <f t="shared" si="5"/>
        <v>158482.49</v>
      </c>
      <c r="K101" s="100"/>
      <c r="L101" s="99"/>
      <c r="M101" s="100"/>
      <c r="N101" s="99"/>
      <c r="O101" s="99"/>
      <c r="P101" s="100"/>
      <c r="Q101" s="100"/>
      <c r="R101" s="100">
        <v>158482.49</v>
      </c>
      <c r="S101" s="100"/>
      <c r="T101" s="122"/>
      <c r="U101" s="204" t="s">
        <v>429</v>
      </c>
      <c r="V101" s="183" t="str">
        <f t="shared" si="6"/>
        <v>24100005010000000000811</v>
      </c>
    </row>
    <row r="102" spans="1:22" s="18" customFormat="1" ht="22.5">
      <c r="A102" s="205" t="s">
        <v>422</v>
      </c>
      <c r="B102" s="195" t="s">
        <v>319</v>
      </c>
      <c r="C102" s="194" t="s">
        <v>76</v>
      </c>
      <c r="D102" s="193" t="s">
        <v>311</v>
      </c>
      <c r="E102" s="192" t="s">
        <v>392</v>
      </c>
      <c r="F102" s="191" t="s">
        <v>310</v>
      </c>
      <c r="G102" s="190" t="s">
        <v>430</v>
      </c>
      <c r="H102" s="128">
        <f t="shared" si="4"/>
        <v>215790</v>
      </c>
      <c r="I102" s="106"/>
      <c r="J102" s="97">
        <f t="shared" si="5"/>
        <v>215790</v>
      </c>
      <c r="K102" s="100"/>
      <c r="L102" s="99"/>
      <c r="M102" s="100"/>
      <c r="N102" s="99"/>
      <c r="O102" s="99"/>
      <c r="P102" s="100"/>
      <c r="Q102" s="100">
        <v>215790</v>
      </c>
      <c r="R102" s="100"/>
      <c r="S102" s="100"/>
      <c r="T102" s="122"/>
      <c r="U102" s="204" t="s">
        <v>431</v>
      </c>
      <c r="V102" s="183" t="str">
        <f t="shared" si="6"/>
        <v>24100005020000000000622</v>
      </c>
    </row>
    <row r="103" spans="1:22" s="18" customFormat="1" ht="22.5">
      <c r="A103" s="205" t="s">
        <v>422</v>
      </c>
      <c r="B103" s="195" t="s">
        <v>319</v>
      </c>
      <c r="C103" s="194" t="s">
        <v>76</v>
      </c>
      <c r="D103" s="193" t="s">
        <v>311</v>
      </c>
      <c r="E103" s="192" t="s">
        <v>380</v>
      </c>
      <c r="F103" s="191" t="s">
        <v>310</v>
      </c>
      <c r="G103" s="190" t="s">
        <v>427</v>
      </c>
      <c r="H103" s="128">
        <f t="shared" si="4"/>
        <v>697531</v>
      </c>
      <c r="I103" s="106"/>
      <c r="J103" s="97">
        <f t="shared" si="5"/>
        <v>697531</v>
      </c>
      <c r="K103" s="100"/>
      <c r="L103" s="99"/>
      <c r="M103" s="100"/>
      <c r="N103" s="99"/>
      <c r="O103" s="99"/>
      <c r="P103" s="100"/>
      <c r="Q103" s="100"/>
      <c r="R103" s="100">
        <v>697531</v>
      </c>
      <c r="S103" s="100"/>
      <c r="T103" s="122"/>
      <c r="U103" s="204" t="s">
        <v>432</v>
      </c>
      <c r="V103" s="183" t="str">
        <f t="shared" si="6"/>
        <v>24100005030000000000811</v>
      </c>
    </row>
    <row r="104" spans="1:22" s="18" customFormat="1" ht="22.5">
      <c r="A104" s="205" t="s">
        <v>422</v>
      </c>
      <c r="B104" s="195" t="s">
        <v>319</v>
      </c>
      <c r="C104" s="194" t="s">
        <v>76</v>
      </c>
      <c r="D104" s="193" t="s">
        <v>311</v>
      </c>
      <c r="E104" s="192" t="s">
        <v>433</v>
      </c>
      <c r="F104" s="191" t="s">
        <v>310</v>
      </c>
      <c r="G104" s="190" t="s">
        <v>434</v>
      </c>
      <c r="H104" s="128">
        <f t="shared" si="4"/>
        <v>185207.5</v>
      </c>
      <c r="I104" s="106"/>
      <c r="J104" s="97">
        <f t="shared" si="5"/>
        <v>185207.5</v>
      </c>
      <c r="K104" s="100"/>
      <c r="L104" s="99"/>
      <c r="M104" s="100"/>
      <c r="N104" s="99"/>
      <c r="O104" s="99"/>
      <c r="P104" s="100"/>
      <c r="Q104" s="100"/>
      <c r="R104" s="100">
        <v>185207.5</v>
      </c>
      <c r="S104" s="100"/>
      <c r="T104" s="122"/>
      <c r="U104" s="204" t="s">
        <v>435</v>
      </c>
      <c r="V104" s="183" t="str">
        <f t="shared" si="6"/>
        <v>24100005050000000000621</v>
      </c>
    </row>
    <row r="105" spans="1:22" s="18" customFormat="1" ht="22.5">
      <c r="A105" s="205" t="s">
        <v>422</v>
      </c>
      <c r="B105" s="195" t="s">
        <v>319</v>
      </c>
      <c r="C105" s="194" t="s">
        <v>76</v>
      </c>
      <c r="D105" s="193" t="s">
        <v>311</v>
      </c>
      <c r="E105" s="192" t="s">
        <v>436</v>
      </c>
      <c r="F105" s="191" t="s">
        <v>310</v>
      </c>
      <c r="G105" s="190" t="s">
        <v>434</v>
      </c>
      <c r="H105" s="128">
        <f t="shared" si="4"/>
        <v>94316730.430000007</v>
      </c>
      <c r="I105" s="106"/>
      <c r="J105" s="97">
        <f t="shared" si="5"/>
        <v>94316730.430000007</v>
      </c>
      <c r="K105" s="100"/>
      <c r="L105" s="99"/>
      <c r="M105" s="100"/>
      <c r="N105" s="99"/>
      <c r="O105" s="99"/>
      <c r="P105" s="100"/>
      <c r="Q105" s="100">
        <v>94316730.430000007</v>
      </c>
      <c r="R105" s="100"/>
      <c r="S105" s="100"/>
      <c r="T105" s="122"/>
      <c r="U105" s="204" t="s">
        <v>437</v>
      </c>
      <c r="V105" s="183" t="str">
        <f t="shared" si="6"/>
        <v>24100007010000000000621</v>
      </c>
    </row>
    <row r="106" spans="1:22" s="18" customFormat="1" ht="22.5">
      <c r="A106" s="205" t="s">
        <v>422</v>
      </c>
      <c r="B106" s="195" t="s">
        <v>319</v>
      </c>
      <c r="C106" s="194" t="s">
        <v>76</v>
      </c>
      <c r="D106" s="193" t="s">
        <v>311</v>
      </c>
      <c r="E106" s="192" t="s">
        <v>436</v>
      </c>
      <c r="F106" s="191" t="s">
        <v>310</v>
      </c>
      <c r="G106" s="190" t="s">
        <v>430</v>
      </c>
      <c r="H106" s="128">
        <f t="shared" si="4"/>
        <v>6714171.5700000003</v>
      </c>
      <c r="I106" s="106"/>
      <c r="J106" s="97">
        <f t="shared" si="5"/>
        <v>6714171.5700000003</v>
      </c>
      <c r="K106" s="100"/>
      <c r="L106" s="99"/>
      <c r="M106" s="100"/>
      <c r="N106" s="99"/>
      <c r="O106" s="99"/>
      <c r="P106" s="100"/>
      <c r="Q106" s="100">
        <v>6714171.5700000003</v>
      </c>
      <c r="R106" s="100"/>
      <c r="S106" s="100"/>
      <c r="T106" s="122"/>
      <c r="U106" s="204" t="s">
        <v>438</v>
      </c>
      <c r="V106" s="183" t="str">
        <f t="shared" si="6"/>
        <v>24100007010000000000622</v>
      </c>
    </row>
    <row r="107" spans="1:22" s="18" customFormat="1" ht="22.5">
      <c r="A107" s="205" t="s">
        <v>422</v>
      </c>
      <c r="B107" s="195" t="s">
        <v>319</v>
      </c>
      <c r="C107" s="194" t="s">
        <v>76</v>
      </c>
      <c r="D107" s="193" t="s">
        <v>311</v>
      </c>
      <c r="E107" s="192" t="s">
        <v>404</v>
      </c>
      <c r="F107" s="191" t="s">
        <v>310</v>
      </c>
      <c r="G107" s="190" t="s">
        <v>423</v>
      </c>
      <c r="H107" s="128">
        <f t="shared" si="4"/>
        <v>7030852</v>
      </c>
      <c r="I107" s="106"/>
      <c r="J107" s="97">
        <f t="shared" si="5"/>
        <v>7030852</v>
      </c>
      <c r="K107" s="100"/>
      <c r="L107" s="99"/>
      <c r="M107" s="100"/>
      <c r="N107" s="99"/>
      <c r="O107" s="99"/>
      <c r="P107" s="100"/>
      <c r="Q107" s="100">
        <v>7030852</v>
      </c>
      <c r="R107" s="100"/>
      <c r="S107" s="100"/>
      <c r="T107" s="122"/>
      <c r="U107" s="204" t="s">
        <v>439</v>
      </c>
      <c r="V107" s="183" t="str">
        <f t="shared" si="6"/>
        <v>24100007020000000000611</v>
      </c>
    </row>
    <row r="108" spans="1:22" s="18" customFormat="1" ht="22.5">
      <c r="A108" s="205" t="s">
        <v>422</v>
      </c>
      <c r="B108" s="195" t="s">
        <v>319</v>
      </c>
      <c r="C108" s="194" t="s">
        <v>76</v>
      </c>
      <c r="D108" s="193" t="s">
        <v>311</v>
      </c>
      <c r="E108" s="192" t="s">
        <v>404</v>
      </c>
      <c r="F108" s="191" t="s">
        <v>310</v>
      </c>
      <c r="G108" s="190" t="s">
        <v>434</v>
      </c>
      <c r="H108" s="128">
        <f t="shared" si="4"/>
        <v>125858266.94</v>
      </c>
      <c r="I108" s="106"/>
      <c r="J108" s="97">
        <f t="shared" si="5"/>
        <v>125858266.94</v>
      </c>
      <c r="K108" s="100"/>
      <c r="L108" s="99"/>
      <c r="M108" s="100"/>
      <c r="N108" s="99"/>
      <c r="O108" s="99"/>
      <c r="P108" s="100"/>
      <c r="Q108" s="100">
        <v>125858266.94</v>
      </c>
      <c r="R108" s="100"/>
      <c r="S108" s="100"/>
      <c r="T108" s="122"/>
      <c r="U108" s="204" t="s">
        <v>440</v>
      </c>
      <c r="V108" s="183" t="str">
        <f t="shared" si="6"/>
        <v>24100007020000000000621</v>
      </c>
    </row>
    <row r="109" spans="1:22" s="18" customFormat="1" ht="22.5">
      <c r="A109" s="205" t="s">
        <v>422</v>
      </c>
      <c r="B109" s="195" t="s">
        <v>319</v>
      </c>
      <c r="C109" s="194" t="s">
        <v>76</v>
      </c>
      <c r="D109" s="193" t="s">
        <v>311</v>
      </c>
      <c r="E109" s="192" t="s">
        <v>404</v>
      </c>
      <c r="F109" s="191" t="s">
        <v>310</v>
      </c>
      <c r="G109" s="190" t="s">
        <v>430</v>
      </c>
      <c r="H109" s="128">
        <f t="shared" si="4"/>
        <v>6481376.8300000001</v>
      </c>
      <c r="I109" s="106"/>
      <c r="J109" s="97">
        <f t="shared" si="5"/>
        <v>6481376.8300000001</v>
      </c>
      <c r="K109" s="100"/>
      <c r="L109" s="99"/>
      <c r="M109" s="100"/>
      <c r="N109" s="99"/>
      <c r="O109" s="99"/>
      <c r="P109" s="100"/>
      <c r="Q109" s="100">
        <v>6481376.8300000001</v>
      </c>
      <c r="R109" s="100"/>
      <c r="S109" s="100"/>
      <c r="T109" s="122"/>
      <c r="U109" s="204" t="s">
        <v>441</v>
      </c>
      <c r="V109" s="183" t="str">
        <f t="shared" si="6"/>
        <v>24100007020000000000622</v>
      </c>
    </row>
    <row r="110" spans="1:22" s="18" customFormat="1" ht="22.5">
      <c r="A110" s="205" t="s">
        <v>422</v>
      </c>
      <c r="B110" s="195" t="s">
        <v>319</v>
      </c>
      <c r="C110" s="194" t="s">
        <v>76</v>
      </c>
      <c r="D110" s="193" t="s">
        <v>311</v>
      </c>
      <c r="E110" s="192" t="s">
        <v>442</v>
      </c>
      <c r="F110" s="191" t="s">
        <v>310</v>
      </c>
      <c r="G110" s="190" t="s">
        <v>423</v>
      </c>
      <c r="H110" s="128">
        <f t="shared" si="4"/>
        <v>10714382.24</v>
      </c>
      <c r="I110" s="106"/>
      <c r="J110" s="97">
        <f t="shared" si="5"/>
        <v>10714382.24</v>
      </c>
      <c r="K110" s="100"/>
      <c r="L110" s="99"/>
      <c r="M110" s="100"/>
      <c r="N110" s="99"/>
      <c r="O110" s="99"/>
      <c r="P110" s="100"/>
      <c r="Q110" s="100">
        <v>10714382.24</v>
      </c>
      <c r="R110" s="100"/>
      <c r="S110" s="100"/>
      <c r="T110" s="122"/>
      <c r="U110" s="204" t="s">
        <v>443</v>
      </c>
      <c r="V110" s="183" t="str">
        <f t="shared" si="6"/>
        <v>24100007030000000000611</v>
      </c>
    </row>
    <row r="111" spans="1:22" s="18" customFormat="1" ht="22.5">
      <c r="A111" s="205" t="s">
        <v>422</v>
      </c>
      <c r="B111" s="195" t="s">
        <v>319</v>
      </c>
      <c r="C111" s="194" t="s">
        <v>76</v>
      </c>
      <c r="D111" s="193" t="s">
        <v>311</v>
      </c>
      <c r="E111" s="192" t="s">
        <v>442</v>
      </c>
      <c r="F111" s="191" t="s">
        <v>310</v>
      </c>
      <c r="G111" s="190" t="s">
        <v>444</v>
      </c>
      <c r="H111" s="128">
        <f t="shared" si="4"/>
        <v>324293.03000000003</v>
      </c>
      <c r="I111" s="106"/>
      <c r="J111" s="97">
        <f t="shared" si="5"/>
        <v>324293.03000000003</v>
      </c>
      <c r="K111" s="100"/>
      <c r="L111" s="99"/>
      <c r="M111" s="100"/>
      <c r="N111" s="99"/>
      <c r="O111" s="99"/>
      <c r="P111" s="100"/>
      <c r="Q111" s="100">
        <v>324293.03000000003</v>
      </c>
      <c r="R111" s="100"/>
      <c r="S111" s="100"/>
      <c r="T111" s="122"/>
      <c r="U111" s="204" t="s">
        <v>445</v>
      </c>
      <c r="V111" s="183" t="str">
        <f t="shared" si="6"/>
        <v>24100007030000000000612</v>
      </c>
    </row>
    <row r="112" spans="1:22" s="18" customFormat="1" ht="22.5">
      <c r="A112" s="205" t="s">
        <v>422</v>
      </c>
      <c r="B112" s="195" t="s">
        <v>319</v>
      </c>
      <c r="C112" s="194" t="s">
        <v>76</v>
      </c>
      <c r="D112" s="193" t="s">
        <v>311</v>
      </c>
      <c r="E112" s="192" t="s">
        <v>442</v>
      </c>
      <c r="F112" s="191" t="s">
        <v>310</v>
      </c>
      <c r="G112" s="190" t="s">
        <v>434</v>
      </c>
      <c r="H112" s="128">
        <f t="shared" si="4"/>
        <v>11803887.85</v>
      </c>
      <c r="I112" s="106"/>
      <c r="J112" s="97">
        <f t="shared" si="5"/>
        <v>11803887.85</v>
      </c>
      <c r="K112" s="100"/>
      <c r="L112" s="99"/>
      <c r="M112" s="100"/>
      <c r="N112" s="99"/>
      <c r="O112" s="99"/>
      <c r="P112" s="100"/>
      <c r="Q112" s="100">
        <v>11803887.85</v>
      </c>
      <c r="R112" s="100"/>
      <c r="S112" s="100"/>
      <c r="T112" s="122"/>
      <c r="U112" s="204" t="s">
        <v>446</v>
      </c>
      <c r="V112" s="183" t="str">
        <f t="shared" si="6"/>
        <v>24100007030000000000621</v>
      </c>
    </row>
    <row r="113" spans="1:22" s="18" customFormat="1" ht="22.5">
      <c r="A113" s="205" t="s">
        <v>422</v>
      </c>
      <c r="B113" s="195" t="s">
        <v>319</v>
      </c>
      <c r="C113" s="194" t="s">
        <v>76</v>
      </c>
      <c r="D113" s="193" t="s">
        <v>311</v>
      </c>
      <c r="E113" s="192" t="s">
        <v>442</v>
      </c>
      <c r="F113" s="191" t="s">
        <v>310</v>
      </c>
      <c r="G113" s="190" t="s">
        <v>430</v>
      </c>
      <c r="H113" s="128">
        <f t="shared" si="4"/>
        <v>474571.34</v>
      </c>
      <c r="I113" s="106"/>
      <c r="J113" s="97">
        <f t="shared" si="5"/>
        <v>474571.34</v>
      </c>
      <c r="K113" s="100"/>
      <c r="L113" s="99"/>
      <c r="M113" s="100"/>
      <c r="N113" s="99"/>
      <c r="O113" s="99"/>
      <c r="P113" s="100"/>
      <c r="Q113" s="100">
        <v>474571.34</v>
      </c>
      <c r="R113" s="100"/>
      <c r="S113" s="100"/>
      <c r="T113" s="122"/>
      <c r="U113" s="204" t="s">
        <v>447</v>
      </c>
      <c r="V113" s="183" t="str">
        <f t="shared" si="6"/>
        <v>24100007030000000000622</v>
      </c>
    </row>
    <row r="114" spans="1:22" s="18" customFormat="1" ht="22.5">
      <c r="A114" s="205" t="s">
        <v>422</v>
      </c>
      <c r="B114" s="195" t="s">
        <v>319</v>
      </c>
      <c r="C114" s="194" t="s">
        <v>76</v>
      </c>
      <c r="D114" s="193" t="s">
        <v>311</v>
      </c>
      <c r="E114" s="192" t="s">
        <v>406</v>
      </c>
      <c r="F114" s="191" t="s">
        <v>310</v>
      </c>
      <c r="G114" s="190" t="s">
        <v>434</v>
      </c>
      <c r="H114" s="128">
        <f t="shared" si="4"/>
        <v>5238166.38</v>
      </c>
      <c r="I114" s="106"/>
      <c r="J114" s="97">
        <f t="shared" si="5"/>
        <v>5238166.38</v>
      </c>
      <c r="K114" s="100"/>
      <c r="L114" s="99"/>
      <c r="M114" s="100"/>
      <c r="N114" s="99"/>
      <c r="O114" s="99"/>
      <c r="P114" s="100"/>
      <c r="Q114" s="100">
        <v>5238166.38</v>
      </c>
      <c r="R114" s="100"/>
      <c r="S114" s="100"/>
      <c r="T114" s="122"/>
      <c r="U114" s="204" t="s">
        <v>448</v>
      </c>
      <c r="V114" s="183" t="str">
        <f t="shared" si="6"/>
        <v>24100007070000000000621</v>
      </c>
    </row>
    <row r="115" spans="1:22" s="18" customFormat="1" ht="22.5">
      <c r="A115" s="205" t="s">
        <v>422</v>
      </c>
      <c r="B115" s="195" t="s">
        <v>319</v>
      </c>
      <c r="C115" s="194" t="s">
        <v>76</v>
      </c>
      <c r="D115" s="193" t="s">
        <v>311</v>
      </c>
      <c r="E115" s="192" t="s">
        <v>406</v>
      </c>
      <c r="F115" s="191" t="s">
        <v>310</v>
      </c>
      <c r="G115" s="190" t="s">
        <v>430</v>
      </c>
      <c r="H115" s="128">
        <f t="shared" si="4"/>
        <v>40400</v>
      </c>
      <c r="I115" s="106"/>
      <c r="J115" s="97">
        <f t="shared" si="5"/>
        <v>40400</v>
      </c>
      <c r="K115" s="100"/>
      <c r="L115" s="99"/>
      <c r="M115" s="100"/>
      <c r="N115" s="99"/>
      <c r="O115" s="99"/>
      <c r="P115" s="100"/>
      <c r="Q115" s="100">
        <v>40400</v>
      </c>
      <c r="R115" s="100"/>
      <c r="S115" s="100"/>
      <c r="T115" s="122"/>
      <c r="U115" s="204" t="s">
        <v>449</v>
      </c>
      <c r="V115" s="183" t="str">
        <f t="shared" si="6"/>
        <v>24100007070000000000622</v>
      </c>
    </row>
    <row r="116" spans="1:22" s="18" customFormat="1" ht="22.5">
      <c r="A116" s="205" t="s">
        <v>422</v>
      </c>
      <c r="B116" s="195" t="s">
        <v>319</v>
      </c>
      <c r="C116" s="194" t="s">
        <v>76</v>
      </c>
      <c r="D116" s="193" t="s">
        <v>311</v>
      </c>
      <c r="E116" s="192" t="s">
        <v>334</v>
      </c>
      <c r="F116" s="191" t="s">
        <v>310</v>
      </c>
      <c r="G116" s="190" t="s">
        <v>423</v>
      </c>
      <c r="H116" s="128">
        <f t="shared" si="4"/>
        <v>5092183.6500000004</v>
      </c>
      <c r="I116" s="106"/>
      <c r="J116" s="97">
        <f t="shared" si="5"/>
        <v>5092183.6500000004</v>
      </c>
      <c r="K116" s="100"/>
      <c r="L116" s="99"/>
      <c r="M116" s="100"/>
      <c r="N116" s="99"/>
      <c r="O116" s="99"/>
      <c r="P116" s="100"/>
      <c r="Q116" s="100">
        <v>5092183.6500000004</v>
      </c>
      <c r="R116" s="100"/>
      <c r="S116" s="100"/>
      <c r="T116" s="122"/>
      <c r="U116" s="204" t="s">
        <v>450</v>
      </c>
      <c r="V116" s="183" t="str">
        <f t="shared" si="6"/>
        <v>24100007090000000000611</v>
      </c>
    </row>
    <row r="117" spans="1:22" s="18" customFormat="1" ht="22.5">
      <c r="A117" s="205" t="s">
        <v>422</v>
      </c>
      <c r="B117" s="195" t="s">
        <v>319</v>
      </c>
      <c r="C117" s="194" t="s">
        <v>76</v>
      </c>
      <c r="D117" s="193" t="s">
        <v>311</v>
      </c>
      <c r="E117" s="192" t="s">
        <v>334</v>
      </c>
      <c r="F117" s="191" t="s">
        <v>310</v>
      </c>
      <c r="G117" s="190" t="s">
        <v>444</v>
      </c>
      <c r="H117" s="128">
        <f t="shared" si="4"/>
        <v>9500</v>
      </c>
      <c r="I117" s="106"/>
      <c r="J117" s="97">
        <f t="shared" si="5"/>
        <v>9500</v>
      </c>
      <c r="K117" s="100"/>
      <c r="L117" s="99"/>
      <c r="M117" s="100"/>
      <c r="N117" s="99"/>
      <c r="O117" s="99"/>
      <c r="P117" s="100"/>
      <c r="Q117" s="100">
        <v>9500</v>
      </c>
      <c r="R117" s="100"/>
      <c r="S117" s="100"/>
      <c r="T117" s="122"/>
      <c r="U117" s="204" t="s">
        <v>451</v>
      </c>
      <c r="V117" s="183" t="str">
        <f t="shared" si="6"/>
        <v>24100007090000000000612</v>
      </c>
    </row>
    <row r="118" spans="1:22" s="18" customFormat="1" ht="22.5">
      <c r="A118" s="205" t="s">
        <v>422</v>
      </c>
      <c r="B118" s="195" t="s">
        <v>319</v>
      </c>
      <c r="C118" s="194" t="s">
        <v>76</v>
      </c>
      <c r="D118" s="193" t="s">
        <v>311</v>
      </c>
      <c r="E118" s="192" t="s">
        <v>334</v>
      </c>
      <c r="F118" s="191" t="s">
        <v>310</v>
      </c>
      <c r="G118" s="190" t="s">
        <v>430</v>
      </c>
      <c r="H118" s="128">
        <f t="shared" si="4"/>
        <v>19000</v>
      </c>
      <c r="I118" s="106"/>
      <c r="J118" s="97">
        <f t="shared" si="5"/>
        <v>19000</v>
      </c>
      <c r="K118" s="100"/>
      <c r="L118" s="99"/>
      <c r="M118" s="100"/>
      <c r="N118" s="99"/>
      <c r="O118" s="99"/>
      <c r="P118" s="100"/>
      <c r="Q118" s="100">
        <v>19000</v>
      </c>
      <c r="R118" s="100"/>
      <c r="S118" s="100"/>
      <c r="T118" s="122"/>
      <c r="U118" s="204" t="s">
        <v>452</v>
      </c>
      <c r="V118" s="183" t="str">
        <f t="shared" si="6"/>
        <v>24100007090000000000622</v>
      </c>
    </row>
    <row r="119" spans="1:22" s="18" customFormat="1" ht="22.5">
      <c r="A119" s="205" t="s">
        <v>422</v>
      </c>
      <c r="B119" s="195" t="s">
        <v>319</v>
      </c>
      <c r="C119" s="194" t="s">
        <v>76</v>
      </c>
      <c r="D119" s="193" t="s">
        <v>311</v>
      </c>
      <c r="E119" s="192" t="s">
        <v>382</v>
      </c>
      <c r="F119" s="191" t="s">
        <v>310</v>
      </c>
      <c r="G119" s="190" t="s">
        <v>423</v>
      </c>
      <c r="H119" s="128">
        <f t="shared" si="4"/>
        <v>46291953.700000003</v>
      </c>
      <c r="I119" s="106"/>
      <c r="J119" s="97">
        <f t="shared" si="5"/>
        <v>46291953.700000003</v>
      </c>
      <c r="K119" s="100"/>
      <c r="L119" s="99"/>
      <c r="M119" s="100"/>
      <c r="N119" s="99"/>
      <c r="O119" s="99"/>
      <c r="P119" s="100"/>
      <c r="Q119" s="100">
        <v>46291953.700000003</v>
      </c>
      <c r="R119" s="100"/>
      <c r="S119" s="100"/>
      <c r="T119" s="122"/>
      <c r="U119" s="204" t="s">
        <v>453</v>
      </c>
      <c r="V119" s="183" t="str">
        <f t="shared" si="6"/>
        <v>24100008010000000000611</v>
      </c>
    </row>
    <row r="120" spans="1:22" s="18" customFormat="1" ht="22.5">
      <c r="A120" s="205" t="s">
        <v>422</v>
      </c>
      <c r="B120" s="195" t="s">
        <v>319</v>
      </c>
      <c r="C120" s="194" t="s">
        <v>76</v>
      </c>
      <c r="D120" s="193" t="s">
        <v>311</v>
      </c>
      <c r="E120" s="192" t="s">
        <v>382</v>
      </c>
      <c r="F120" s="191" t="s">
        <v>310</v>
      </c>
      <c r="G120" s="190" t="s">
        <v>444</v>
      </c>
      <c r="H120" s="128">
        <f t="shared" si="4"/>
        <v>868007.45</v>
      </c>
      <c r="I120" s="106"/>
      <c r="J120" s="97">
        <f t="shared" si="5"/>
        <v>868007.45</v>
      </c>
      <c r="K120" s="100"/>
      <c r="L120" s="99"/>
      <c r="M120" s="100"/>
      <c r="N120" s="99"/>
      <c r="O120" s="99"/>
      <c r="P120" s="100"/>
      <c r="Q120" s="100">
        <v>868007.45</v>
      </c>
      <c r="R120" s="100"/>
      <c r="S120" s="100"/>
      <c r="T120" s="122"/>
      <c r="U120" s="204" t="s">
        <v>454</v>
      </c>
      <c r="V120" s="183" t="str">
        <f t="shared" si="6"/>
        <v>24100008010000000000612</v>
      </c>
    </row>
    <row r="121" spans="1:22" s="18" customFormat="1" ht="22.5">
      <c r="A121" s="205" t="s">
        <v>422</v>
      </c>
      <c r="B121" s="195" t="s">
        <v>319</v>
      </c>
      <c r="C121" s="194" t="s">
        <v>76</v>
      </c>
      <c r="D121" s="193" t="s">
        <v>311</v>
      </c>
      <c r="E121" s="192" t="s">
        <v>411</v>
      </c>
      <c r="F121" s="191" t="s">
        <v>310</v>
      </c>
      <c r="G121" s="190" t="s">
        <v>434</v>
      </c>
      <c r="H121" s="128">
        <f t="shared" si="4"/>
        <v>16325337.720000001</v>
      </c>
      <c r="I121" s="106"/>
      <c r="J121" s="97">
        <f t="shared" si="5"/>
        <v>16325337.720000001</v>
      </c>
      <c r="K121" s="100"/>
      <c r="L121" s="99"/>
      <c r="M121" s="100"/>
      <c r="N121" s="99"/>
      <c r="O121" s="99"/>
      <c r="P121" s="100"/>
      <c r="Q121" s="100">
        <v>16325337.720000001</v>
      </c>
      <c r="R121" s="100"/>
      <c r="S121" s="100"/>
      <c r="T121" s="122"/>
      <c r="U121" s="204" t="s">
        <v>455</v>
      </c>
      <c r="V121" s="183" t="str">
        <f t="shared" si="6"/>
        <v>24100011010000000000621</v>
      </c>
    </row>
    <row r="122" spans="1:22" s="18" customFormat="1" ht="22.5">
      <c r="A122" s="205" t="s">
        <v>422</v>
      </c>
      <c r="B122" s="195" t="s">
        <v>319</v>
      </c>
      <c r="C122" s="194" t="s">
        <v>76</v>
      </c>
      <c r="D122" s="193" t="s">
        <v>311</v>
      </c>
      <c r="E122" s="192" t="s">
        <v>411</v>
      </c>
      <c r="F122" s="191" t="s">
        <v>310</v>
      </c>
      <c r="G122" s="190" t="s">
        <v>430</v>
      </c>
      <c r="H122" s="128">
        <f t="shared" si="4"/>
        <v>422567.38</v>
      </c>
      <c r="I122" s="106"/>
      <c r="J122" s="97">
        <f t="shared" si="5"/>
        <v>422567.38</v>
      </c>
      <c r="K122" s="100"/>
      <c r="L122" s="99"/>
      <c r="M122" s="100"/>
      <c r="N122" s="99"/>
      <c r="O122" s="99"/>
      <c r="P122" s="100"/>
      <c r="Q122" s="100">
        <v>422567.38</v>
      </c>
      <c r="R122" s="100"/>
      <c r="S122" s="100"/>
      <c r="T122" s="122"/>
      <c r="U122" s="204" t="s">
        <v>456</v>
      </c>
      <c r="V122" s="183" t="str">
        <f t="shared" si="6"/>
        <v>24100011010000000000622</v>
      </c>
    </row>
    <row r="123" spans="1:22" s="18" customFormat="1" ht="33.75">
      <c r="A123" s="205" t="s">
        <v>457</v>
      </c>
      <c r="B123" s="195" t="s">
        <v>319</v>
      </c>
      <c r="C123" s="194" t="s">
        <v>78</v>
      </c>
      <c r="D123" s="193" t="s">
        <v>311</v>
      </c>
      <c r="E123" s="192" t="s">
        <v>402</v>
      </c>
      <c r="F123" s="191" t="s">
        <v>310</v>
      </c>
      <c r="G123" s="190" t="s">
        <v>458</v>
      </c>
      <c r="H123" s="128">
        <f t="shared" si="4"/>
        <v>50000</v>
      </c>
      <c r="I123" s="106"/>
      <c r="J123" s="97">
        <f t="shared" si="5"/>
        <v>50000</v>
      </c>
      <c r="K123" s="100"/>
      <c r="L123" s="99"/>
      <c r="M123" s="100"/>
      <c r="N123" s="99"/>
      <c r="O123" s="99"/>
      <c r="P123" s="100"/>
      <c r="Q123" s="100">
        <v>50000</v>
      </c>
      <c r="R123" s="100"/>
      <c r="S123" s="100"/>
      <c r="T123" s="122"/>
      <c r="U123" s="204" t="s">
        <v>459</v>
      </c>
      <c r="V123" s="183" t="str">
        <f t="shared" si="6"/>
        <v>24200004120000000000812</v>
      </c>
    </row>
    <row r="124" spans="1:22" s="18" customFormat="1" ht="33.75">
      <c r="A124" s="205" t="s">
        <v>457</v>
      </c>
      <c r="B124" s="195" t="s">
        <v>319</v>
      </c>
      <c r="C124" s="194" t="s">
        <v>78</v>
      </c>
      <c r="D124" s="193" t="s">
        <v>311</v>
      </c>
      <c r="E124" s="192" t="s">
        <v>386</v>
      </c>
      <c r="F124" s="191" t="s">
        <v>310</v>
      </c>
      <c r="G124" s="190" t="s">
        <v>427</v>
      </c>
      <c r="H124" s="128">
        <f t="shared" si="4"/>
        <v>180168</v>
      </c>
      <c r="I124" s="106"/>
      <c r="J124" s="97">
        <f t="shared" si="5"/>
        <v>180168</v>
      </c>
      <c r="K124" s="100"/>
      <c r="L124" s="99"/>
      <c r="M124" s="100"/>
      <c r="N124" s="99"/>
      <c r="O124" s="99"/>
      <c r="P124" s="100"/>
      <c r="Q124" s="100">
        <v>69153</v>
      </c>
      <c r="R124" s="100">
        <v>111015</v>
      </c>
      <c r="S124" s="100"/>
      <c r="T124" s="122"/>
      <c r="U124" s="204" t="s">
        <v>429</v>
      </c>
      <c r="V124" s="183" t="str">
        <f t="shared" si="6"/>
        <v>24200005010000000000811</v>
      </c>
    </row>
    <row r="125" spans="1:22" s="18" customFormat="1" ht="33.75">
      <c r="A125" s="205" t="s">
        <v>457</v>
      </c>
      <c r="B125" s="195" t="s">
        <v>319</v>
      </c>
      <c r="C125" s="194" t="s">
        <v>78</v>
      </c>
      <c r="D125" s="193" t="s">
        <v>311</v>
      </c>
      <c r="E125" s="192" t="s">
        <v>392</v>
      </c>
      <c r="F125" s="191" t="s">
        <v>310</v>
      </c>
      <c r="G125" s="190" t="s">
        <v>460</v>
      </c>
      <c r="H125" s="128">
        <f t="shared" si="4"/>
        <v>92634.6</v>
      </c>
      <c r="I125" s="106"/>
      <c r="J125" s="97">
        <f t="shared" si="5"/>
        <v>92634.6</v>
      </c>
      <c r="K125" s="100"/>
      <c r="L125" s="99"/>
      <c r="M125" s="100"/>
      <c r="N125" s="99"/>
      <c r="O125" s="99"/>
      <c r="P125" s="100"/>
      <c r="Q125" s="100">
        <v>92634.6</v>
      </c>
      <c r="R125" s="100"/>
      <c r="S125" s="100"/>
      <c r="T125" s="122"/>
      <c r="U125" s="204" t="s">
        <v>461</v>
      </c>
      <c r="V125" s="183" t="str">
        <f t="shared" si="6"/>
        <v>24200005020000000000632</v>
      </c>
    </row>
    <row r="126" spans="1:22" s="18" customFormat="1" ht="33.75">
      <c r="A126" s="205" t="s">
        <v>457</v>
      </c>
      <c r="B126" s="195" t="s">
        <v>319</v>
      </c>
      <c r="C126" s="194" t="s">
        <v>78</v>
      </c>
      <c r="D126" s="193" t="s">
        <v>311</v>
      </c>
      <c r="E126" s="192" t="s">
        <v>380</v>
      </c>
      <c r="F126" s="191" t="s">
        <v>310</v>
      </c>
      <c r="G126" s="190" t="s">
        <v>427</v>
      </c>
      <c r="H126" s="128">
        <f t="shared" si="4"/>
        <v>1931630.81</v>
      </c>
      <c r="I126" s="106"/>
      <c r="J126" s="97">
        <f t="shared" si="5"/>
        <v>1931630.81</v>
      </c>
      <c r="K126" s="100"/>
      <c r="L126" s="99"/>
      <c r="M126" s="100"/>
      <c r="N126" s="99"/>
      <c r="O126" s="99"/>
      <c r="P126" s="100"/>
      <c r="Q126" s="100"/>
      <c r="R126" s="100">
        <v>1823453</v>
      </c>
      <c r="S126" s="100">
        <v>108177.81</v>
      </c>
      <c r="T126" s="122"/>
      <c r="U126" s="204" t="s">
        <v>432</v>
      </c>
      <c r="V126" s="183" t="str">
        <f t="shared" si="6"/>
        <v>24200005030000000000811</v>
      </c>
    </row>
    <row r="127" spans="1:22" s="18" customFormat="1" ht="22.5">
      <c r="A127" s="205" t="s">
        <v>462</v>
      </c>
      <c r="B127" s="195" t="s">
        <v>319</v>
      </c>
      <c r="C127" s="194" t="s">
        <v>89</v>
      </c>
      <c r="D127" s="193" t="s">
        <v>311</v>
      </c>
      <c r="E127" s="192" t="s">
        <v>330</v>
      </c>
      <c r="F127" s="191" t="s">
        <v>310</v>
      </c>
      <c r="G127" s="190" t="s">
        <v>125</v>
      </c>
      <c r="H127" s="128">
        <f t="shared" si="4"/>
        <v>0</v>
      </c>
      <c r="I127" s="106"/>
      <c r="J127" s="97">
        <f t="shared" si="5"/>
        <v>0</v>
      </c>
      <c r="K127" s="100">
        <v>631402</v>
      </c>
      <c r="L127" s="99"/>
      <c r="M127" s="100"/>
      <c r="N127" s="99"/>
      <c r="O127" s="99"/>
      <c r="P127" s="100"/>
      <c r="Q127" s="100"/>
      <c r="R127" s="100">
        <v>300000</v>
      </c>
      <c r="S127" s="100">
        <v>331402</v>
      </c>
      <c r="T127" s="122"/>
      <c r="U127" s="204" t="s">
        <v>463</v>
      </c>
      <c r="V127" s="183" t="str">
        <f t="shared" si="6"/>
        <v>25100001060000000000540</v>
      </c>
    </row>
    <row r="128" spans="1:22" s="18" customFormat="1" ht="22.5">
      <c r="A128" s="205" t="s">
        <v>462</v>
      </c>
      <c r="B128" s="195" t="s">
        <v>319</v>
      </c>
      <c r="C128" s="194" t="s">
        <v>89</v>
      </c>
      <c r="D128" s="193" t="s">
        <v>311</v>
      </c>
      <c r="E128" s="192" t="s">
        <v>362</v>
      </c>
      <c r="F128" s="191" t="s">
        <v>310</v>
      </c>
      <c r="G128" s="190" t="s">
        <v>123</v>
      </c>
      <c r="H128" s="128">
        <f t="shared" si="4"/>
        <v>0</v>
      </c>
      <c r="I128" s="106"/>
      <c r="J128" s="97">
        <f t="shared" si="5"/>
        <v>0</v>
      </c>
      <c r="K128" s="100">
        <v>1359400</v>
      </c>
      <c r="L128" s="99"/>
      <c r="M128" s="100"/>
      <c r="N128" s="99"/>
      <c r="O128" s="99"/>
      <c r="P128" s="100"/>
      <c r="Q128" s="100">
        <v>1359400</v>
      </c>
      <c r="R128" s="100"/>
      <c r="S128" s="100"/>
      <c r="T128" s="122"/>
      <c r="U128" s="204" t="s">
        <v>464</v>
      </c>
      <c r="V128" s="183" t="str">
        <f t="shared" si="6"/>
        <v>25100001130000000000530</v>
      </c>
    </row>
    <row r="129" spans="1:22" s="18" customFormat="1" ht="22.5">
      <c r="A129" s="205" t="s">
        <v>462</v>
      </c>
      <c r="B129" s="195" t="s">
        <v>319</v>
      </c>
      <c r="C129" s="194" t="s">
        <v>89</v>
      </c>
      <c r="D129" s="193" t="s">
        <v>311</v>
      </c>
      <c r="E129" s="192" t="s">
        <v>332</v>
      </c>
      <c r="F129" s="191" t="s">
        <v>310</v>
      </c>
      <c r="G129" s="190" t="s">
        <v>123</v>
      </c>
      <c r="H129" s="128">
        <f t="shared" si="4"/>
        <v>0</v>
      </c>
      <c r="I129" s="106"/>
      <c r="J129" s="97">
        <f t="shared" si="5"/>
        <v>0</v>
      </c>
      <c r="K129" s="100">
        <v>703400</v>
      </c>
      <c r="L129" s="99"/>
      <c r="M129" s="100"/>
      <c r="N129" s="99"/>
      <c r="O129" s="99"/>
      <c r="P129" s="100"/>
      <c r="Q129" s="100">
        <v>703400</v>
      </c>
      <c r="R129" s="100"/>
      <c r="S129" s="100"/>
      <c r="T129" s="122"/>
      <c r="U129" s="204" t="s">
        <v>465</v>
      </c>
      <c r="V129" s="183" t="str">
        <f t="shared" si="6"/>
        <v>25100002030000000000530</v>
      </c>
    </row>
    <row r="130" spans="1:22" s="18" customFormat="1" ht="22.5">
      <c r="A130" s="205" t="s">
        <v>462</v>
      </c>
      <c r="B130" s="195" t="s">
        <v>319</v>
      </c>
      <c r="C130" s="194" t="s">
        <v>89</v>
      </c>
      <c r="D130" s="193" t="s">
        <v>311</v>
      </c>
      <c r="E130" s="192" t="s">
        <v>466</v>
      </c>
      <c r="F130" s="191" t="s">
        <v>310</v>
      </c>
      <c r="G130" s="190" t="s">
        <v>467</v>
      </c>
      <c r="H130" s="128">
        <f t="shared" si="4"/>
        <v>0</v>
      </c>
      <c r="I130" s="106"/>
      <c r="J130" s="97">
        <f t="shared" si="5"/>
        <v>0</v>
      </c>
      <c r="K130" s="100">
        <v>20097200</v>
      </c>
      <c r="L130" s="99"/>
      <c r="M130" s="100"/>
      <c r="N130" s="99"/>
      <c r="O130" s="99"/>
      <c r="P130" s="100"/>
      <c r="Q130" s="100">
        <v>20097200</v>
      </c>
      <c r="R130" s="100"/>
      <c r="S130" s="100"/>
      <c r="T130" s="122"/>
      <c r="U130" s="204" t="s">
        <v>468</v>
      </c>
      <c r="V130" s="183" t="str">
        <f t="shared" si="6"/>
        <v>25100014010000000000511</v>
      </c>
    </row>
    <row r="131" spans="1:22" s="18" customFormat="1" ht="11.25">
      <c r="A131" s="205" t="s">
        <v>469</v>
      </c>
      <c r="B131" s="195" t="s">
        <v>319</v>
      </c>
      <c r="C131" s="194" t="s">
        <v>94</v>
      </c>
      <c r="D131" s="193" t="s">
        <v>311</v>
      </c>
      <c r="E131" s="192" t="s">
        <v>406</v>
      </c>
      <c r="F131" s="191" t="s">
        <v>310</v>
      </c>
      <c r="G131" s="190" t="s">
        <v>114</v>
      </c>
      <c r="H131" s="128">
        <f t="shared" si="4"/>
        <v>560025.9</v>
      </c>
      <c r="I131" s="106"/>
      <c r="J131" s="97">
        <f t="shared" si="5"/>
        <v>560025.9</v>
      </c>
      <c r="K131" s="100"/>
      <c r="L131" s="99"/>
      <c r="M131" s="100"/>
      <c r="N131" s="99"/>
      <c r="O131" s="99"/>
      <c r="P131" s="100"/>
      <c r="Q131" s="100">
        <v>560025.9</v>
      </c>
      <c r="R131" s="100"/>
      <c r="S131" s="100"/>
      <c r="T131" s="122"/>
      <c r="U131" s="204" t="s">
        <v>470</v>
      </c>
      <c r="V131" s="183" t="str">
        <f t="shared" si="6"/>
        <v>26200007070000000000323</v>
      </c>
    </row>
    <row r="132" spans="1:22" s="18" customFormat="1" ht="11.25">
      <c r="A132" s="205" t="s">
        <v>469</v>
      </c>
      <c r="B132" s="195" t="s">
        <v>319</v>
      </c>
      <c r="C132" s="194" t="s">
        <v>94</v>
      </c>
      <c r="D132" s="193" t="s">
        <v>311</v>
      </c>
      <c r="E132" s="192" t="s">
        <v>371</v>
      </c>
      <c r="F132" s="191" t="s">
        <v>310</v>
      </c>
      <c r="G132" s="190" t="s">
        <v>471</v>
      </c>
      <c r="H132" s="128">
        <f t="shared" si="4"/>
        <v>100032383.34</v>
      </c>
      <c r="I132" s="106"/>
      <c r="J132" s="97">
        <f t="shared" si="5"/>
        <v>100032383.34</v>
      </c>
      <c r="K132" s="100"/>
      <c r="L132" s="99"/>
      <c r="M132" s="100"/>
      <c r="N132" s="99"/>
      <c r="O132" s="99"/>
      <c r="P132" s="100"/>
      <c r="Q132" s="100">
        <v>100032383.34</v>
      </c>
      <c r="R132" s="100"/>
      <c r="S132" s="100"/>
      <c r="T132" s="122"/>
      <c r="U132" s="204" t="s">
        <v>472</v>
      </c>
      <c r="V132" s="183" t="str">
        <f t="shared" si="6"/>
        <v>26200010030000000000313</v>
      </c>
    </row>
    <row r="133" spans="1:22" s="18" customFormat="1" ht="11.25">
      <c r="A133" s="205" t="s">
        <v>469</v>
      </c>
      <c r="B133" s="195" t="s">
        <v>319</v>
      </c>
      <c r="C133" s="194" t="s">
        <v>94</v>
      </c>
      <c r="D133" s="193" t="s">
        <v>311</v>
      </c>
      <c r="E133" s="192" t="s">
        <v>371</v>
      </c>
      <c r="F133" s="191" t="s">
        <v>310</v>
      </c>
      <c r="G133" s="190" t="s">
        <v>113</v>
      </c>
      <c r="H133" s="128">
        <f t="shared" si="4"/>
        <v>3270366</v>
      </c>
      <c r="I133" s="106"/>
      <c r="J133" s="97">
        <f t="shared" si="5"/>
        <v>3270366</v>
      </c>
      <c r="K133" s="100"/>
      <c r="L133" s="99"/>
      <c r="M133" s="100"/>
      <c r="N133" s="99"/>
      <c r="O133" s="99"/>
      <c r="P133" s="100"/>
      <c r="Q133" s="100">
        <v>3270366</v>
      </c>
      <c r="R133" s="100"/>
      <c r="S133" s="100"/>
      <c r="T133" s="122"/>
      <c r="U133" s="204" t="s">
        <v>473</v>
      </c>
      <c r="V133" s="183" t="str">
        <f t="shared" si="6"/>
        <v>26200010030000000000322</v>
      </c>
    </row>
    <row r="134" spans="1:22" s="18" customFormat="1" ht="11.25">
      <c r="A134" s="205" t="s">
        <v>469</v>
      </c>
      <c r="B134" s="195" t="s">
        <v>319</v>
      </c>
      <c r="C134" s="194" t="s">
        <v>94</v>
      </c>
      <c r="D134" s="193" t="s">
        <v>311</v>
      </c>
      <c r="E134" s="192" t="s">
        <v>371</v>
      </c>
      <c r="F134" s="191" t="s">
        <v>310</v>
      </c>
      <c r="G134" s="190" t="s">
        <v>114</v>
      </c>
      <c r="H134" s="128">
        <f t="shared" si="4"/>
        <v>28625</v>
      </c>
      <c r="I134" s="106"/>
      <c r="J134" s="97">
        <f t="shared" si="5"/>
        <v>28625</v>
      </c>
      <c r="K134" s="100"/>
      <c r="L134" s="99"/>
      <c r="M134" s="100"/>
      <c r="N134" s="99"/>
      <c r="O134" s="99"/>
      <c r="P134" s="100"/>
      <c r="Q134" s="100">
        <v>28625</v>
      </c>
      <c r="R134" s="100"/>
      <c r="S134" s="100"/>
      <c r="T134" s="122"/>
      <c r="U134" s="204" t="s">
        <v>409</v>
      </c>
      <c r="V134" s="183" t="str">
        <f t="shared" si="6"/>
        <v>26200010030000000000323</v>
      </c>
    </row>
    <row r="135" spans="1:22" s="18" customFormat="1" ht="11.25">
      <c r="A135" s="205" t="s">
        <v>469</v>
      </c>
      <c r="B135" s="195" t="s">
        <v>319</v>
      </c>
      <c r="C135" s="194" t="s">
        <v>94</v>
      </c>
      <c r="D135" s="193" t="s">
        <v>311</v>
      </c>
      <c r="E135" s="192" t="s">
        <v>373</v>
      </c>
      <c r="F135" s="191" t="s">
        <v>310</v>
      </c>
      <c r="G135" s="190" t="s">
        <v>471</v>
      </c>
      <c r="H135" s="128">
        <f t="shared" ref="H135:H198" si="7">J135+T135-I135</f>
        <v>16223410.5</v>
      </c>
      <c r="I135" s="106"/>
      <c r="J135" s="97">
        <f t="shared" ref="J135:J198" si="8">L135+M135+N135+O135+P135+Q135+R135+S135-K135</f>
        <v>16223410.5</v>
      </c>
      <c r="K135" s="100"/>
      <c r="L135" s="99"/>
      <c r="M135" s="100"/>
      <c r="N135" s="99"/>
      <c r="O135" s="99"/>
      <c r="P135" s="100"/>
      <c r="Q135" s="100">
        <v>16223410.5</v>
      </c>
      <c r="R135" s="100"/>
      <c r="S135" s="100"/>
      <c r="T135" s="122"/>
      <c r="U135" s="204" t="s">
        <v>474</v>
      </c>
      <c r="V135" s="183" t="str">
        <f t="shared" ref="V135:V198" si="9">IF(C135="","000",C135)&amp;IF(D135="","000",D135)&amp;IF(E135="","0000",E135)&amp;IF(F135="","0000000000",F135)&amp;IF(G135="","000",G135)</f>
        <v>26200010040000000000313</v>
      </c>
    </row>
    <row r="136" spans="1:22" s="18" customFormat="1" ht="11.25">
      <c r="A136" s="205" t="s">
        <v>469</v>
      </c>
      <c r="B136" s="195" t="s">
        <v>319</v>
      </c>
      <c r="C136" s="194" t="s">
        <v>94</v>
      </c>
      <c r="D136" s="193" t="s">
        <v>311</v>
      </c>
      <c r="E136" s="192" t="s">
        <v>373</v>
      </c>
      <c r="F136" s="191" t="s">
        <v>310</v>
      </c>
      <c r="G136" s="190" t="s">
        <v>114</v>
      </c>
      <c r="H136" s="128">
        <f t="shared" si="7"/>
        <v>587592.5</v>
      </c>
      <c r="I136" s="106"/>
      <c r="J136" s="97">
        <f t="shared" si="8"/>
        <v>587592.5</v>
      </c>
      <c r="K136" s="100"/>
      <c r="L136" s="99"/>
      <c r="M136" s="100"/>
      <c r="N136" s="99"/>
      <c r="O136" s="99"/>
      <c r="P136" s="100"/>
      <c r="Q136" s="100">
        <v>587592.5</v>
      </c>
      <c r="R136" s="100"/>
      <c r="S136" s="100"/>
      <c r="T136" s="122"/>
      <c r="U136" s="204" t="s">
        <v>410</v>
      </c>
      <c r="V136" s="183" t="str">
        <f t="shared" si="9"/>
        <v>26200010040000000000323</v>
      </c>
    </row>
    <row r="137" spans="1:22" s="18" customFormat="1" ht="22.5">
      <c r="A137" s="205" t="s">
        <v>475</v>
      </c>
      <c r="B137" s="195" t="s">
        <v>319</v>
      </c>
      <c r="C137" s="194" t="s">
        <v>106</v>
      </c>
      <c r="D137" s="193" t="s">
        <v>311</v>
      </c>
      <c r="E137" s="192" t="s">
        <v>476</v>
      </c>
      <c r="F137" s="191" t="s">
        <v>310</v>
      </c>
      <c r="G137" s="190" t="s">
        <v>477</v>
      </c>
      <c r="H137" s="128">
        <f t="shared" si="7"/>
        <v>3656238.84</v>
      </c>
      <c r="I137" s="106"/>
      <c r="J137" s="97">
        <f t="shared" si="8"/>
        <v>3656238.84</v>
      </c>
      <c r="K137" s="100"/>
      <c r="L137" s="99"/>
      <c r="M137" s="100"/>
      <c r="N137" s="99"/>
      <c r="O137" s="99"/>
      <c r="P137" s="100"/>
      <c r="Q137" s="100">
        <v>2409680.7599999998</v>
      </c>
      <c r="R137" s="100">
        <v>165516</v>
      </c>
      <c r="S137" s="100">
        <v>1081042.08</v>
      </c>
      <c r="T137" s="122"/>
      <c r="U137" s="204" t="s">
        <v>478</v>
      </c>
      <c r="V137" s="183" t="str">
        <f t="shared" si="9"/>
        <v>26300010010000000000312</v>
      </c>
    </row>
    <row r="138" spans="1:22" s="18" customFormat="1" ht="11.25">
      <c r="A138" s="205" t="s">
        <v>479</v>
      </c>
      <c r="B138" s="195" t="s">
        <v>319</v>
      </c>
      <c r="C138" s="194" t="s">
        <v>107</v>
      </c>
      <c r="D138" s="193" t="s">
        <v>311</v>
      </c>
      <c r="E138" s="192" t="s">
        <v>328</v>
      </c>
      <c r="F138" s="191" t="s">
        <v>310</v>
      </c>
      <c r="G138" s="190" t="s">
        <v>82</v>
      </c>
      <c r="H138" s="128">
        <f t="shared" si="7"/>
        <v>42282.69</v>
      </c>
      <c r="I138" s="106"/>
      <c r="J138" s="97">
        <f t="shared" si="8"/>
        <v>42282.69</v>
      </c>
      <c r="K138" s="100"/>
      <c r="L138" s="99"/>
      <c r="M138" s="100"/>
      <c r="N138" s="99"/>
      <c r="O138" s="99"/>
      <c r="P138" s="100"/>
      <c r="Q138" s="100"/>
      <c r="R138" s="100"/>
      <c r="S138" s="100">
        <v>42282.69</v>
      </c>
      <c r="T138" s="122"/>
      <c r="U138" s="204" t="s">
        <v>359</v>
      </c>
      <c r="V138" s="183" t="str">
        <f t="shared" si="9"/>
        <v>29000001040000000000244</v>
      </c>
    </row>
    <row r="139" spans="1:22" s="18" customFormat="1" ht="11.25">
      <c r="A139" s="205" t="s">
        <v>479</v>
      </c>
      <c r="B139" s="195" t="s">
        <v>319</v>
      </c>
      <c r="C139" s="194" t="s">
        <v>107</v>
      </c>
      <c r="D139" s="193" t="s">
        <v>311</v>
      </c>
      <c r="E139" s="192" t="s">
        <v>328</v>
      </c>
      <c r="F139" s="191" t="s">
        <v>310</v>
      </c>
      <c r="G139" s="190" t="s">
        <v>480</v>
      </c>
      <c r="H139" s="128">
        <f t="shared" si="7"/>
        <v>133015.79</v>
      </c>
      <c r="I139" s="106"/>
      <c r="J139" s="97">
        <f t="shared" si="8"/>
        <v>133015.79</v>
      </c>
      <c r="K139" s="100"/>
      <c r="L139" s="99"/>
      <c r="M139" s="100"/>
      <c r="N139" s="99"/>
      <c r="O139" s="99"/>
      <c r="P139" s="100"/>
      <c r="Q139" s="100">
        <v>122859.73</v>
      </c>
      <c r="R139" s="100"/>
      <c r="S139" s="100">
        <v>10156.06</v>
      </c>
      <c r="T139" s="122"/>
      <c r="U139" s="204" t="s">
        <v>481</v>
      </c>
      <c r="V139" s="183" t="str">
        <f t="shared" si="9"/>
        <v>29000001040000000000831</v>
      </c>
    </row>
    <row r="140" spans="1:22" s="18" customFormat="1" ht="11.25">
      <c r="A140" s="205" t="s">
        <v>479</v>
      </c>
      <c r="B140" s="195" t="s">
        <v>319</v>
      </c>
      <c r="C140" s="194" t="s">
        <v>107</v>
      </c>
      <c r="D140" s="193" t="s">
        <v>311</v>
      </c>
      <c r="E140" s="192" t="s">
        <v>328</v>
      </c>
      <c r="F140" s="191" t="s">
        <v>310</v>
      </c>
      <c r="G140" s="190" t="s">
        <v>482</v>
      </c>
      <c r="H140" s="128">
        <f t="shared" si="7"/>
        <v>74564.83</v>
      </c>
      <c r="I140" s="106"/>
      <c r="J140" s="97">
        <f t="shared" si="8"/>
        <v>74564.83</v>
      </c>
      <c r="K140" s="100"/>
      <c r="L140" s="99"/>
      <c r="M140" s="100"/>
      <c r="N140" s="99"/>
      <c r="O140" s="99"/>
      <c r="P140" s="100"/>
      <c r="Q140" s="100"/>
      <c r="R140" s="100"/>
      <c r="S140" s="100">
        <v>74564.83</v>
      </c>
      <c r="T140" s="122"/>
      <c r="U140" s="204" t="s">
        <v>483</v>
      </c>
      <c r="V140" s="183" t="str">
        <f t="shared" si="9"/>
        <v>29000001040000000000851</v>
      </c>
    </row>
    <row r="141" spans="1:22" s="18" customFormat="1" ht="11.25">
      <c r="A141" s="205" t="s">
        <v>479</v>
      </c>
      <c r="B141" s="195" t="s">
        <v>319</v>
      </c>
      <c r="C141" s="194" t="s">
        <v>107</v>
      </c>
      <c r="D141" s="193" t="s">
        <v>311</v>
      </c>
      <c r="E141" s="192" t="s">
        <v>328</v>
      </c>
      <c r="F141" s="191" t="s">
        <v>310</v>
      </c>
      <c r="G141" s="190" t="s">
        <v>484</v>
      </c>
      <c r="H141" s="128">
        <f t="shared" si="7"/>
        <v>52428</v>
      </c>
      <c r="I141" s="106"/>
      <c r="J141" s="97">
        <f t="shared" si="8"/>
        <v>52428</v>
      </c>
      <c r="K141" s="100"/>
      <c r="L141" s="99"/>
      <c r="M141" s="100"/>
      <c r="N141" s="99"/>
      <c r="O141" s="99"/>
      <c r="P141" s="100"/>
      <c r="Q141" s="100"/>
      <c r="R141" s="100"/>
      <c r="S141" s="100">
        <v>52428</v>
      </c>
      <c r="T141" s="122"/>
      <c r="U141" s="204" t="s">
        <v>485</v>
      </c>
      <c r="V141" s="183" t="str">
        <f t="shared" si="9"/>
        <v>29000001040000000000852</v>
      </c>
    </row>
    <row r="142" spans="1:22" s="18" customFormat="1" ht="11.25">
      <c r="A142" s="205" t="s">
        <v>479</v>
      </c>
      <c r="B142" s="195" t="s">
        <v>319</v>
      </c>
      <c r="C142" s="194" t="s">
        <v>107</v>
      </c>
      <c r="D142" s="193" t="s">
        <v>311</v>
      </c>
      <c r="E142" s="192" t="s">
        <v>328</v>
      </c>
      <c r="F142" s="191" t="s">
        <v>310</v>
      </c>
      <c r="G142" s="190" t="s">
        <v>486</v>
      </c>
      <c r="H142" s="128">
        <f t="shared" si="7"/>
        <v>508489.15</v>
      </c>
      <c r="I142" s="106"/>
      <c r="J142" s="97">
        <f t="shared" si="8"/>
        <v>508489.15</v>
      </c>
      <c r="K142" s="100"/>
      <c r="L142" s="99"/>
      <c r="M142" s="100"/>
      <c r="N142" s="99"/>
      <c r="O142" s="99"/>
      <c r="P142" s="100"/>
      <c r="Q142" s="100">
        <v>410437.5</v>
      </c>
      <c r="R142" s="100"/>
      <c r="S142" s="100">
        <v>98051.65</v>
      </c>
      <c r="T142" s="122"/>
      <c r="U142" s="204" t="s">
        <v>487</v>
      </c>
      <c r="V142" s="183" t="str">
        <f t="shared" si="9"/>
        <v>29000001040000000000853</v>
      </c>
    </row>
    <row r="143" spans="1:22" s="18" customFormat="1" ht="11.25">
      <c r="A143" s="205" t="s">
        <v>479</v>
      </c>
      <c r="B143" s="195" t="s">
        <v>319</v>
      </c>
      <c r="C143" s="194" t="s">
        <v>107</v>
      </c>
      <c r="D143" s="193" t="s">
        <v>311</v>
      </c>
      <c r="E143" s="192" t="s">
        <v>330</v>
      </c>
      <c r="F143" s="191" t="s">
        <v>310</v>
      </c>
      <c r="G143" s="190" t="s">
        <v>486</v>
      </c>
      <c r="H143" s="128">
        <f t="shared" si="7"/>
        <v>77187.19</v>
      </c>
      <c r="I143" s="106"/>
      <c r="J143" s="97">
        <f t="shared" si="8"/>
        <v>77187.19</v>
      </c>
      <c r="K143" s="100"/>
      <c r="L143" s="99"/>
      <c r="M143" s="100"/>
      <c r="N143" s="99"/>
      <c r="O143" s="99"/>
      <c r="P143" s="100"/>
      <c r="Q143" s="100">
        <v>77187.19</v>
      </c>
      <c r="R143" s="100"/>
      <c r="S143" s="100"/>
      <c r="T143" s="122"/>
      <c r="U143" s="204" t="s">
        <v>488</v>
      </c>
      <c r="V143" s="183" t="str">
        <f t="shared" si="9"/>
        <v>29000001060000000000853</v>
      </c>
    </row>
    <row r="144" spans="1:22" s="18" customFormat="1" ht="11.25">
      <c r="A144" s="205" t="s">
        <v>479</v>
      </c>
      <c r="B144" s="195" t="s">
        <v>319</v>
      </c>
      <c r="C144" s="194" t="s">
        <v>107</v>
      </c>
      <c r="D144" s="193" t="s">
        <v>311</v>
      </c>
      <c r="E144" s="192" t="s">
        <v>489</v>
      </c>
      <c r="F144" s="191" t="s">
        <v>310</v>
      </c>
      <c r="G144" s="190" t="s">
        <v>82</v>
      </c>
      <c r="H144" s="128">
        <f t="shared" si="7"/>
        <v>61800</v>
      </c>
      <c r="I144" s="106"/>
      <c r="J144" s="97">
        <f t="shared" si="8"/>
        <v>61800</v>
      </c>
      <c r="K144" s="100"/>
      <c r="L144" s="99"/>
      <c r="M144" s="100"/>
      <c r="N144" s="99"/>
      <c r="O144" s="99"/>
      <c r="P144" s="100"/>
      <c r="Q144" s="100"/>
      <c r="R144" s="100"/>
      <c r="S144" s="100">
        <v>61800</v>
      </c>
      <c r="T144" s="122"/>
      <c r="U144" s="204" t="s">
        <v>490</v>
      </c>
      <c r="V144" s="183" t="str">
        <f t="shared" si="9"/>
        <v>29000001070000000000244</v>
      </c>
    </row>
    <row r="145" spans="1:22" s="18" customFormat="1" ht="11.25">
      <c r="A145" s="205" t="s">
        <v>479</v>
      </c>
      <c r="B145" s="195" t="s">
        <v>319</v>
      </c>
      <c r="C145" s="194" t="s">
        <v>107</v>
      </c>
      <c r="D145" s="193" t="s">
        <v>311</v>
      </c>
      <c r="E145" s="192" t="s">
        <v>362</v>
      </c>
      <c r="F145" s="191" t="s">
        <v>310</v>
      </c>
      <c r="G145" s="190" t="s">
        <v>82</v>
      </c>
      <c r="H145" s="128">
        <f t="shared" si="7"/>
        <v>1000</v>
      </c>
      <c r="I145" s="106"/>
      <c r="J145" s="97">
        <f t="shared" si="8"/>
        <v>1000</v>
      </c>
      <c r="K145" s="100"/>
      <c r="L145" s="99"/>
      <c r="M145" s="100"/>
      <c r="N145" s="99"/>
      <c r="O145" s="99"/>
      <c r="P145" s="100"/>
      <c r="Q145" s="100"/>
      <c r="R145" s="100"/>
      <c r="S145" s="100">
        <v>1000</v>
      </c>
      <c r="T145" s="122"/>
      <c r="U145" s="204" t="s">
        <v>385</v>
      </c>
      <c r="V145" s="183" t="str">
        <f t="shared" si="9"/>
        <v>29000001130000000000244</v>
      </c>
    </row>
    <row r="146" spans="1:22" s="18" customFormat="1" ht="11.25">
      <c r="A146" s="205" t="s">
        <v>479</v>
      </c>
      <c r="B146" s="195" t="s">
        <v>319</v>
      </c>
      <c r="C146" s="194" t="s">
        <v>107</v>
      </c>
      <c r="D146" s="193" t="s">
        <v>311</v>
      </c>
      <c r="E146" s="192" t="s">
        <v>362</v>
      </c>
      <c r="F146" s="191" t="s">
        <v>310</v>
      </c>
      <c r="G146" s="190" t="s">
        <v>484</v>
      </c>
      <c r="H146" s="128">
        <f t="shared" si="7"/>
        <v>30608</v>
      </c>
      <c r="I146" s="106"/>
      <c r="J146" s="97">
        <f t="shared" si="8"/>
        <v>30608</v>
      </c>
      <c r="K146" s="100"/>
      <c r="L146" s="99"/>
      <c r="M146" s="100"/>
      <c r="N146" s="99"/>
      <c r="O146" s="99"/>
      <c r="P146" s="100"/>
      <c r="Q146" s="100"/>
      <c r="R146" s="100"/>
      <c r="S146" s="100">
        <v>30608</v>
      </c>
      <c r="T146" s="122"/>
      <c r="U146" s="204" t="s">
        <v>491</v>
      </c>
      <c r="V146" s="183" t="str">
        <f t="shared" si="9"/>
        <v>29000001130000000000852</v>
      </c>
    </row>
    <row r="147" spans="1:22" s="18" customFormat="1" ht="11.25">
      <c r="A147" s="205" t="s">
        <v>479</v>
      </c>
      <c r="B147" s="195" t="s">
        <v>319</v>
      </c>
      <c r="C147" s="194" t="s">
        <v>107</v>
      </c>
      <c r="D147" s="193" t="s">
        <v>311</v>
      </c>
      <c r="E147" s="192" t="s">
        <v>362</v>
      </c>
      <c r="F147" s="191" t="s">
        <v>310</v>
      </c>
      <c r="G147" s="190" t="s">
        <v>486</v>
      </c>
      <c r="H147" s="128">
        <f t="shared" si="7"/>
        <v>115288.5</v>
      </c>
      <c r="I147" s="106"/>
      <c r="J147" s="97">
        <f t="shared" si="8"/>
        <v>115288.5</v>
      </c>
      <c r="K147" s="100"/>
      <c r="L147" s="99"/>
      <c r="M147" s="100"/>
      <c r="N147" s="99"/>
      <c r="O147" s="99"/>
      <c r="P147" s="100"/>
      <c r="Q147" s="100"/>
      <c r="R147" s="100">
        <v>115288.5</v>
      </c>
      <c r="S147" s="100"/>
      <c r="T147" s="122"/>
      <c r="U147" s="204" t="s">
        <v>492</v>
      </c>
      <c r="V147" s="183" t="str">
        <f t="shared" si="9"/>
        <v>29000001130000000000853</v>
      </c>
    </row>
    <row r="148" spans="1:22" s="18" customFormat="1" ht="11.25">
      <c r="A148" s="205" t="s">
        <v>479</v>
      </c>
      <c r="B148" s="195" t="s">
        <v>319</v>
      </c>
      <c r="C148" s="194" t="s">
        <v>107</v>
      </c>
      <c r="D148" s="193" t="s">
        <v>311</v>
      </c>
      <c r="E148" s="192" t="s">
        <v>390</v>
      </c>
      <c r="F148" s="191" t="s">
        <v>310</v>
      </c>
      <c r="G148" s="190" t="s">
        <v>484</v>
      </c>
      <c r="H148" s="128">
        <f t="shared" si="7"/>
        <v>6000</v>
      </c>
      <c r="I148" s="106"/>
      <c r="J148" s="97">
        <f t="shared" si="8"/>
        <v>6000</v>
      </c>
      <c r="K148" s="100"/>
      <c r="L148" s="99"/>
      <c r="M148" s="100"/>
      <c r="N148" s="99"/>
      <c r="O148" s="99"/>
      <c r="P148" s="100"/>
      <c r="Q148" s="100"/>
      <c r="R148" s="100"/>
      <c r="S148" s="100">
        <v>6000</v>
      </c>
      <c r="T148" s="122"/>
      <c r="U148" s="204" t="s">
        <v>493</v>
      </c>
      <c r="V148" s="183" t="str">
        <f t="shared" si="9"/>
        <v>29000003100000000000852</v>
      </c>
    </row>
    <row r="149" spans="1:22" s="18" customFormat="1" ht="11.25">
      <c r="A149" s="205" t="s">
        <v>479</v>
      </c>
      <c r="B149" s="195" t="s">
        <v>319</v>
      </c>
      <c r="C149" s="194" t="s">
        <v>107</v>
      </c>
      <c r="D149" s="193" t="s">
        <v>311</v>
      </c>
      <c r="E149" s="192" t="s">
        <v>380</v>
      </c>
      <c r="F149" s="191" t="s">
        <v>310</v>
      </c>
      <c r="G149" s="190" t="s">
        <v>82</v>
      </c>
      <c r="H149" s="128">
        <f t="shared" si="7"/>
        <v>85470.66</v>
      </c>
      <c r="I149" s="106"/>
      <c r="J149" s="97">
        <f t="shared" si="8"/>
        <v>85470.66</v>
      </c>
      <c r="K149" s="100"/>
      <c r="L149" s="99"/>
      <c r="M149" s="100"/>
      <c r="N149" s="99"/>
      <c r="O149" s="99"/>
      <c r="P149" s="100"/>
      <c r="Q149" s="100"/>
      <c r="R149" s="100"/>
      <c r="S149" s="100">
        <v>85470.66</v>
      </c>
      <c r="T149" s="122"/>
      <c r="U149" s="204" t="s">
        <v>381</v>
      </c>
      <c r="V149" s="183" t="str">
        <f t="shared" si="9"/>
        <v>29000005030000000000244</v>
      </c>
    </row>
    <row r="150" spans="1:22" s="18" customFormat="1" ht="11.25">
      <c r="A150" s="205" t="s">
        <v>479</v>
      </c>
      <c r="B150" s="195" t="s">
        <v>319</v>
      </c>
      <c r="C150" s="194" t="s">
        <v>107</v>
      </c>
      <c r="D150" s="193" t="s">
        <v>311</v>
      </c>
      <c r="E150" s="192" t="s">
        <v>404</v>
      </c>
      <c r="F150" s="191" t="s">
        <v>310</v>
      </c>
      <c r="G150" s="190" t="s">
        <v>115</v>
      </c>
      <c r="H150" s="128">
        <f t="shared" si="7"/>
        <v>39500</v>
      </c>
      <c r="I150" s="106"/>
      <c r="J150" s="97">
        <f t="shared" si="8"/>
        <v>39500</v>
      </c>
      <c r="K150" s="100"/>
      <c r="L150" s="99"/>
      <c r="M150" s="100"/>
      <c r="N150" s="99"/>
      <c r="O150" s="99"/>
      <c r="P150" s="100"/>
      <c r="Q150" s="100">
        <v>39500</v>
      </c>
      <c r="R150" s="100"/>
      <c r="S150" s="100"/>
      <c r="T150" s="122"/>
      <c r="U150" s="204" t="s">
        <v>494</v>
      </c>
      <c r="V150" s="183" t="str">
        <f t="shared" si="9"/>
        <v>29000007020000000000330</v>
      </c>
    </row>
    <row r="151" spans="1:22" s="18" customFormat="1" ht="11.25">
      <c r="A151" s="205" t="s">
        <v>479</v>
      </c>
      <c r="B151" s="195" t="s">
        <v>319</v>
      </c>
      <c r="C151" s="194" t="s">
        <v>107</v>
      </c>
      <c r="D151" s="193" t="s">
        <v>311</v>
      </c>
      <c r="E151" s="192" t="s">
        <v>406</v>
      </c>
      <c r="F151" s="191" t="s">
        <v>310</v>
      </c>
      <c r="G151" s="190" t="s">
        <v>82</v>
      </c>
      <c r="H151" s="128">
        <f t="shared" si="7"/>
        <v>10960</v>
      </c>
      <c r="I151" s="106"/>
      <c r="J151" s="97">
        <f t="shared" si="8"/>
        <v>10960</v>
      </c>
      <c r="K151" s="100"/>
      <c r="L151" s="99"/>
      <c r="M151" s="100"/>
      <c r="N151" s="99"/>
      <c r="O151" s="99"/>
      <c r="P151" s="100"/>
      <c r="Q151" s="100"/>
      <c r="R151" s="100"/>
      <c r="S151" s="100">
        <v>10960</v>
      </c>
      <c r="T151" s="122"/>
      <c r="U151" s="204" t="s">
        <v>407</v>
      </c>
      <c r="V151" s="183" t="str">
        <f t="shared" si="9"/>
        <v>29000007070000000000244</v>
      </c>
    </row>
    <row r="152" spans="1:22" s="18" customFormat="1" ht="11.25">
      <c r="A152" s="205" t="s">
        <v>479</v>
      </c>
      <c r="B152" s="195" t="s">
        <v>319</v>
      </c>
      <c r="C152" s="194" t="s">
        <v>107</v>
      </c>
      <c r="D152" s="193" t="s">
        <v>311</v>
      </c>
      <c r="E152" s="192" t="s">
        <v>334</v>
      </c>
      <c r="F152" s="191" t="s">
        <v>310</v>
      </c>
      <c r="G152" s="190" t="s">
        <v>482</v>
      </c>
      <c r="H152" s="128">
        <f t="shared" si="7"/>
        <v>29.54</v>
      </c>
      <c r="I152" s="106"/>
      <c r="J152" s="97">
        <f t="shared" si="8"/>
        <v>29.54</v>
      </c>
      <c r="K152" s="100"/>
      <c r="L152" s="99"/>
      <c r="M152" s="100"/>
      <c r="N152" s="99"/>
      <c r="O152" s="99"/>
      <c r="P152" s="100"/>
      <c r="Q152" s="100">
        <v>29.54</v>
      </c>
      <c r="R152" s="100"/>
      <c r="S152" s="100"/>
      <c r="T152" s="122"/>
      <c r="U152" s="204" t="s">
        <v>495</v>
      </c>
      <c r="V152" s="183" t="str">
        <f t="shared" si="9"/>
        <v>29000007090000000000851</v>
      </c>
    </row>
    <row r="153" spans="1:22" s="18" customFormat="1" ht="11.25">
      <c r="A153" s="205" t="s">
        <v>479</v>
      </c>
      <c r="B153" s="195" t="s">
        <v>319</v>
      </c>
      <c r="C153" s="194" t="s">
        <v>107</v>
      </c>
      <c r="D153" s="193" t="s">
        <v>311</v>
      </c>
      <c r="E153" s="192" t="s">
        <v>334</v>
      </c>
      <c r="F153" s="191" t="s">
        <v>310</v>
      </c>
      <c r="G153" s="190" t="s">
        <v>486</v>
      </c>
      <c r="H153" s="128">
        <f t="shared" si="7"/>
        <v>38961.58</v>
      </c>
      <c r="I153" s="106"/>
      <c r="J153" s="97">
        <f t="shared" si="8"/>
        <v>38961.58</v>
      </c>
      <c r="K153" s="100"/>
      <c r="L153" s="99"/>
      <c r="M153" s="100"/>
      <c r="N153" s="99"/>
      <c r="O153" s="99"/>
      <c r="P153" s="100"/>
      <c r="Q153" s="100">
        <v>38961.58</v>
      </c>
      <c r="R153" s="100"/>
      <c r="S153" s="100"/>
      <c r="T153" s="122"/>
      <c r="U153" s="204" t="s">
        <v>496</v>
      </c>
      <c r="V153" s="183" t="str">
        <f t="shared" si="9"/>
        <v>29000007090000000000853</v>
      </c>
    </row>
    <row r="154" spans="1:22" s="18" customFormat="1" ht="11.25">
      <c r="A154" s="205" t="s">
        <v>479</v>
      </c>
      <c r="B154" s="195" t="s">
        <v>319</v>
      </c>
      <c r="C154" s="194" t="s">
        <v>107</v>
      </c>
      <c r="D154" s="193" t="s">
        <v>311</v>
      </c>
      <c r="E154" s="192" t="s">
        <v>382</v>
      </c>
      <c r="F154" s="191" t="s">
        <v>310</v>
      </c>
      <c r="G154" s="190" t="s">
        <v>82</v>
      </c>
      <c r="H154" s="128">
        <f t="shared" si="7"/>
        <v>366352.5</v>
      </c>
      <c r="I154" s="106"/>
      <c r="J154" s="97">
        <f t="shared" si="8"/>
        <v>366352.5</v>
      </c>
      <c r="K154" s="100"/>
      <c r="L154" s="99"/>
      <c r="M154" s="100"/>
      <c r="N154" s="99"/>
      <c r="O154" s="99"/>
      <c r="P154" s="100"/>
      <c r="Q154" s="100">
        <v>118405.6</v>
      </c>
      <c r="R154" s="100">
        <v>71900.899999999994</v>
      </c>
      <c r="S154" s="100">
        <v>176046</v>
      </c>
      <c r="T154" s="122"/>
      <c r="U154" s="204" t="s">
        <v>383</v>
      </c>
      <c r="V154" s="183" t="str">
        <f t="shared" si="9"/>
        <v>29000008010000000000244</v>
      </c>
    </row>
    <row r="155" spans="1:22" s="18" customFormat="1" ht="11.25">
      <c r="A155" s="205" t="s">
        <v>479</v>
      </c>
      <c r="B155" s="195" t="s">
        <v>319</v>
      </c>
      <c r="C155" s="194" t="s">
        <v>107</v>
      </c>
      <c r="D155" s="193" t="s">
        <v>311</v>
      </c>
      <c r="E155" s="192" t="s">
        <v>382</v>
      </c>
      <c r="F155" s="191" t="s">
        <v>310</v>
      </c>
      <c r="G155" s="190" t="s">
        <v>232</v>
      </c>
      <c r="H155" s="128">
        <f t="shared" si="7"/>
        <v>190000</v>
      </c>
      <c r="I155" s="106"/>
      <c r="J155" s="97">
        <f t="shared" si="8"/>
        <v>190000</v>
      </c>
      <c r="K155" s="100"/>
      <c r="L155" s="99"/>
      <c r="M155" s="100"/>
      <c r="N155" s="99"/>
      <c r="O155" s="99"/>
      <c r="P155" s="100"/>
      <c r="Q155" s="100">
        <v>10000</v>
      </c>
      <c r="R155" s="100">
        <v>180000</v>
      </c>
      <c r="S155" s="100"/>
      <c r="T155" s="122"/>
      <c r="U155" s="204" t="s">
        <v>497</v>
      </c>
      <c r="V155" s="183" t="str">
        <f t="shared" si="9"/>
        <v>29000008010000000000360</v>
      </c>
    </row>
    <row r="156" spans="1:22" s="18" customFormat="1" ht="11.25">
      <c r="A156" s="205" t="s">
        <v>479</v>
      </c>
      <c r="B156" s="195" t="s">
        <v>319</v>
      </c>
      <c r="C156" s="194" t="s">
        <v>107</v>
      </c>
      <c r="D156" s="193" t="s">
        <v>311</v>
      </c>
      <c r="E156" s="192" t="s">
        <v>336</v>
      </c>
      <c r="F156" s="191" t="s">
        <v>310</v>
      </c>
      <c r="G156" s="190" t="s">
        <v>482</v>
      </c>
      <c r="H156" s="128">
        <f t="shared" si="7"/>
        <v>2314.1</v>
      </c>
      <c r="I156" s="106"/>
      <c r="J156" s="97">
        <f t="shared" si="8"/>
        <v>2314.1</v>
      </c>
      <c r="K156" s="100"/>
      <c r="L156" s="99"/>
      <c r="M156" s="100"/>
      <c r="N156" s="99"/>
      <c r="O156" s="99"/>
      <c r="P156" s="100"/>
      <c r="Q156" s="100">
        <v>2314.1</v>
      </c>
      <c r="R156" s="100"/>
      <c r="S156" s="100"/>
      <c r="T156" s="122"/>
      <c r="U156" s="204" t="s">
        <v>498</v>
      </c>
      <c r="V156" s="183" t="str">
        <f t="shared" si="9"/>
        <v>29000008040000000000851</v>
      </c>
    </row>
    <row r="157" spans="1:22" s="18" customFormat="1" ht="11.25">
      <c r="A157" s="205" t="s">
        <v>479</v>
      </c>
      <c r="B157" s="195" t="s">
        <v>319</v>
      </c>
      <c r="C157" s="194" t="s">
        <v>107</v>
      </c>
      <c r="D157" s="193" t="s">
        <v>311</v>
      </c>
      <c r="E157" s="192" t="s">
        <v>336</v>
      </c>
      <c r="F157" s="191" t="s">
        <v>310</v>
      </c>
      <c r="G157" s="190" t="s">
        <v>486</v>
      </c>
      <c r="H157" s="128">
        <f t="shared" si="7"/>
        <v>28298.22</v>
      </c>
      <c r="I157" s="106"/>
      <c r="J157" s="97">
        <f t="shared" si="8"/>
        <v>28298.22</v>
      </c>
      <c r="K157" s="100"/>
      <c r="L157" s="99"/>
      <c r="M157" s="100"/>
      <c r="N157" s="99"/>
      <c r="O157" s="99"/>
      <c r="P157" s="100"/>
      <c r="Q157" s="100">
        <v>28298.22</v>
      </c>
      <c r="R157" s="100"/>
      <c r="S157" s="100"/>
      <c r="T157" s="122"/>
      <c r="U157" s="204" t="s">
        <v>499</v>
      </c>
      <c r="V157" s="183" t="str">
        <f t="shared" si="9"/>
        <v>29000008040000000000853</v>
      </c>
    </row>
    <row r="158" spans="1:22" s="18" customFormat="1" ht="11.25">
      <c r="A158" s="205" t="s">
        <v>479</v>
      </c>
      <c r="B158" s="195" t="s">
        <v>319</v>
      </c>
      <c r="C158" s="194" t="s">
        <v>107</v>
      </c>
      <c r="D158" s="193" t="s">
        <v>311</v>
      </c>
      <c r="E158" s="192" t="s">
        <v>338</v>
      </c>
      <c r="F158" s="191" t="s">
        <v>310</v>
      </c>
      <c r="G158" s="190" t="s">
        <v>82</v>
      </c>
      <c r="H158" s="128">
        <f t="shared" si="7"/>
        <v>1000</v>
      </c>
      <c r="I158" s="106"/>
      <c r="J158" s="97">
        <f t="shared" si="8"/>
        <v>1000</v>
      </c>
      <c r="K158" s="100"/>
      <c r="L158" s="99"/>
      <c r="M158" s="100"/>
      <c r="N158" s="99"/>
      <c r="O158" s="99"/>
      <c r="P158" s="100"/>
      <c r="Q158" s="100">
        <v>1000</v>
      </c>
      <c r="R158" s="100"/>
      <c r="S158" s="100"/>
      <c r="T158" s="122"/>
      <c r="U158" s="204" t="s">
        <v>376</v>
      </c>
      <c r="V158" s="183" t="str">
        <f t="shared" si="9"/>
        <v>29000010060000000000244</v>
      </c>
    </row>
    <row r="159" spans="1:22" s="18" customFormat="1" ht="11.25">
      <c r="A159" s="205" t="s">
        <v>479</v>
      </c>
      <c r="B159" s="195" t="s">
        <v>319</v>
      </c>
      <c r="C159" s="194" t="s">
        <v>107</v>
      </c>
      <c r="D159" s="193" t="s">
        <v>311</v>
      </c>
      <c r="E159" s="192" t="s">
        <v>338</v>
      </c>
      <c r="F159" s="191" t="s">
        <v>310</v>
      </c>
      <c r="G159" s="190" t="s">
        <v>482</v>
      </c>
      <c r="H159" s="128">
        <f t="shared" si="7"/>
        <v>5000</v>
      </c>
      <c r="I159" s="106"/>
      <c r="J159" s="97">
        <f t="shared" si="8"/>
        <v>5000</v>
      </c>
      <c r="K159" s="100"/>
      <c r="L159" s="99"/>
      <c r="M159" s="100"/>
      <c r="N159" s="99"/>
      <c r="O159" s="99"/>
      <c r="P159" s="100"/>
      <c r="Q159" s="100">
        <v>5000</v>
      </c>
      <c r="R159" s="100"/>
      <c r="S159" s="100"/>
      <c r="T159" s="122"/>
      <c r="U159" s="204" t="s">
        <v>500</v>
      </c>
      <c r="V159" s="183" t="str">
        <f t="shared" si="9"/>
        <v>29000010060000000000851</v>
      </c>
    </row>
    <row r="160" spans="1:22" s="18" customFormat="1" ht="11.25">
      <c r="A160" s="205" t="s">
        <v>479</v>
      </c>
      <c r="B160" s="195" t="s">
        <v>319</v>
      </c>
      <c r="C160" s="194" t="s">
        <v>107</v>
      </c>
      <c r="D160" s="193" t="s">
        <v>311</v>
      </c>
      <c r="E160" s="192" t="s">
        <v>338</v>
      </c>
      <c r="F160" s="191" t="s">
        <v>310</v>
      </c>
      <c r="G160" s="190" t="s">
        <v>486</v>
      </c>
      <c r="H160" s="128">
        <f t="shared" si="7"/>
        <v>1670</v>
      </c>
      <c r="I160" s="106"/>
      <c r="J160" s="97">
        <f t="shared" si="8"/>
        <v>1670</v>
      </c>
      <c r="K160" s="100"/>
      <c r="L160" s="99"/>
      <c r="M160" s="100"/>
      <c r="N160" s="99"/>
      <c r="O160" s="99"/>
      <c r="P160" s="100"/>
      <c r="Q160" s="100">
        <v>1670</v>
      </c>
      <c r="R160" s="100"/>
      <c r="S160" s="100"/>
      <c r="T160" s="122"/>
      <c r="U160" s="204" t="s">
        <v>501</v>
      </c>
      <c r="V160" s="183" t="str">
        <f t="shared" si="9"/>
        <v>29000010060000000000853</v>
      </c>
    </row>
    <row r="161" spans="1:22" s="18" customFormat="1" ht="11.25">
      <c r="A161" s="205" t="s">
        <v>479</v>
      </c>
      <c r="B161" s="195" t="s">
        <v>319</v>
      </c>
      <c r="C161" s="194" t="s">
        <v>107</v>
      </c>
      <c r="D161" s="193" t="s">
        <v>311</v>
      </c>
      <c r="E161" s="192" t="s">
        <v>411</v>
      </c>
      <c r="F161" s="191" t="s">
        <v>310</v>
      </c>
      <c r="G161" s="190" t="s">
        <v>82</v>
      </c>
      <c r="H161" s="128">
        <f t="shared" si="7"/>
        <v>18435.8</v>
      </c>
      <c r="I161" s="106"/>
      <c r="J161" s="97">
        <f t="shared" si="8"/>
        <v>18435.8</v>
      </c>
      <c r="K161" s="100"/>
      <c r="L161" s="99"/>
      <c r="M161" s="100"/>
      <c r="N161" s="99"/>
      <c r="O161" s="99"/>
      <c r="P161" s="100"/>
      <c r="Q161" s="100"/>
      <c r="R161" s="100"/>
      <c r="S161" s="100">
        <v>18435.8</v>
      </c>
      <c r="T161" s="122"/>
      <c r="U161" s="204" t="s">
        <v>412</v>
      </c>
      <c r="V161" s="183" t="str">
        <f t="shared" si="9"/>
        <v>29000011010000000000244</v>
      </c>
    </row>
    <row r="162" spans="1:22" s="18" customFormat="1" ht="11.25">
      <c r="A162" s="205" t="s">
        <v>502</v>
      </c>
      <c r="B162" s="195" t="s">
        <v>319</v>
      </c>
      <c r="C162" s="194" t="s">
        <v>109</v>
      </c>
      <c r="D162" s="193" t="s">
        <v>311</v>
      </c>
      <c r="E162" s="192" t="s">
        <v>503</v>
      </c>
      <c r="F162" s="191" t="s">
        <v>310</v>
      </c>
      <c r="G162" s="190" t="s">
        <v>78</v>
      </c>
      <c r="H162" s="128">
        <f t="shared" si="7"/>
        <v>12290</v>
      </c>
      <c r="I162" s="106"/>
      <c r="J162" s="97">
        <f t="shared" si="8"/>
        <v>12290</v>
      </c>
      <c r="K162" s="100"/>
      <c r="L162" s="99"/>
      <c r="M162" s="100"/>
      <c r="N162" s="99"/>
      <c r="O162" s="99"/>
      <c r="P162" s="100"/>
      <c r="Q162" s="100">
        <v>12290</v>
      </c>
      <c r="R162" s="100"/>
      <c r="S162" s="100"/>
      <c r="T162" s="122"/>
      <c r="U162" s="204" t="s">
        <v>504</v>
      </c>
      <c r="V162" s="183" t="str">
        <f t="shared" si="9"/>
        <v>31000001030000000000242</v>
      </c>
    </row>
    <row r="163" spans="1:22" s="18" customFormat="1" ht="11.25">
      <c r="A163" s="205" t="s">
        <v>502</v>
      </c>
      <c r="B163" s="195" t="s">
        <v>319</v>
      </c>
      <c r="C163" s="194" t="s">
        <v>109</v>
      </c>
      <c r="D163" s="193" t="s">
        <v>311</v>
      </c>
      <c r="E163" s="192" t="s">
        <v>328</v>
      </c>
      <c r="F163" s="191" t="s">
        <v>310</v>
      </c>
      <c r="G163" s="190" t="s">
        <v>78</v>
      </c>
      <c r="H163" s="128">
        <f t="shared" si="7"/>
        <v>72130</v>
      </c>
      <c r="I163" s="106"/>
      <c r="J163" s="97">
        <f t="shared" si="8"/>
        <v>72130</v>
      </c>
      <c r="K163" s="100"/>
      <c r="L163" s="99"/>
      <c r="M163" s="100"/>
      <c r="N163" s="99"/>
      <c r="O163" s="99"/>
      <c r="P163" s="100"/>
      <c r="Q163" s="100">
        <v>70130</v>
      </c>
      <c r="R163" s="100"/>
      <c r="S163" s="100">
        <v>2000</v>
      </c>
      <c r="T163" s="122"/>
      <c r="U163" s="204" t="s">
        <v>358</v>
      </c>
      <c r="V163" s="183" t="str">
        <f t="shared" si="9"/>
        <v>31000001040000000000242</v>
      </c>
    </row>
    <row r="164" spans="1:22" s="18" customFormat="1" ht="11.25">
      <c r="A164" s="205" t="s">
        <v>502</v>
      </c>
      <c r="B164" s="195" t="s">
        <v>319</v>
      </c>
      <c r="C164" s="194" t="s">
        <v>109</v>
      </c>
      <c r="D164" s="193" t="s">
        <v>311</v>
      </c>
      <c r="E164" s="192" t="s">
        <v>328</v>
      </c>
      <c r="F164" s="191" t="s">
        <v>310</v>
      </c>
      <c r="G164" s="190" t="s">
        <v>82</v>
      </c>
      <c r="H164" s="128">
        <f t="shared" si="7"/>
        <v>214461</v>
      </c>
      <c r="I164" s="106"/>
      <c r="J164" s="97">
        <f t="shared" si="8"/>
        <v>214461</v>
      </c>
      <c r="K164" s="100"/>
      <c r="L164" s="99"/>
      <c r="M164" s="100"/>
      <c r="N164" s="99"/>
      <c r="O164" s="99"/>
      <c r="P164" s="100"/>
      <c r="Q164" s="100">
        <v>100460</v>
      </c>
      <c r="R164" s="100"/>
      <c r="S164" s="100">
        <v>114001</v>
      </c>
      <c r="T164" s="122"/>
      <c r="U164" s="204" t="s">
        <v>359</v>
      </c>
      <c r="V164" s="183" t="str">
        <f t="shared" si="9"/>
        <v>31000001040000000000244</v>
      </c>
    </row>
    <row r="165" spans="1:22" s="18" customFormat="1" ht="11.25">
      <c r="A165" s="205" t="s">
        <v>502</v>
      </c>
      <c r="B165" s="195" t="s">
        <v>319</v>
      </c>
      <c r="C165" s="194" t="s">
        <v>109</v>
      </c>
      <c r="D165" s="193" t="s">
        <v>311</v>
      </c>
      <c r="E165" s="192" t="s">
        <v>330</v>
      </c>
      <c r="F165" s="191" t="s">
        <v>310</v>
      </c>
      <c r="G165" s="190" t="s">
        <v>78</v>
      </c>
      <c r="H165" s="128">
        <f t="shared" si="7"/>
        <v>700</v>
      </c>
      <c r="I165" s="106"/>
      <c r="J165" s="97">
        <f t="shared" si="8"/>
        <v>700</v>
      </c>
      <c r="K165" s="100"/>
      <c r="L165" s="99"/>
      <c r="M165" s="100"/>
      <c r="N165" s="99"/>
      <c r="O165" s="99"/>
      <c r="P165" s="100"/>
      <c r="Q165" s="100">
        <v>700</v>
      </c>
      <c r="R165" s="100"/>
      <c r="S165" s="100"/>
      <c r="T165" s="122"/>
      <c r="U165" s="204" t="s">
        <v>360</v>
      </c>
      <c r="V165" s="183" t="str">
        <f t="shared" si="9"/>
        <v>31000001060000000000242</v>
      </c>
    </row>
    <row r="166" spans="1:22" s="18" customFormat="1" ht="11.25">
      <c r="A166" s="205" t="s">
        <v>502</v>
      </c>
      <c r="B166" s="195" t="s">
        <v>319</v>
      </c>
      <c r="C166" s="194" t="s">
        <v>109</v>
      </c>
      <c r="D166" s="193" t="s">
        <v>311</v>
      </c>
      <c r="E166" s="192" t="s">
        <v>362</v>
      </c>
      <c r="F166" s="191" t="s">
        <v>310</v>
      </c>
      <c r="G166" s="190" t="s">
        <v>78</v>
      </c>
      <c r="H166" s="128">
        <f t="shared" si="7"/>
        <v>32110</v>
      </c>
      <c r="I166" s="106"/>
      <c r="J166" s="97">
        <f t="shared" si="8"/>
        <v>32110</v>
      </c>
      <c r="K166" s="100"/>
      <c r="L166" s="99"/>
      <c r="M166" s="100"/>
      <c r="N166" s="99"/>
      <c r="O166" s="99"/>
      <c r="P166" s="100"/>
      <c r="Q166" s="100"/>
      <c r="R166" s="100"/>
      <c r="S166" s="100">
        <v>32110</v>
      </c>
      <c r="T166" s="122"/>
      <c r="U166" s="204" t="s">
        <v>363</v>
      </c>
      <c r="V166" s="183" t="str">
        <f t="shared" si="9"/>
        <v>31000001130000000000242</v>
      </c>
    </row>
    <row r="167" spans="1:22" s="18" customFormat="1" ht="11.25">
      <c r="A167" s="205" t="s">
        <v>502</v>
      </c>
      <c r="B167" s="195" t="s">
        <v>319</v>
      </c>
      <c r="C167" s="194" t="s">
        <v>109</v>
      </c>
      <c r="D167" s="193" t="s">
        <v>311</v>
      </c>
      <c r="E167" s="192" t="s">
        <v>332</v>
      </c>
      <c r="F167" s="191" t="s">
        <v>310</v>
      </c>
      <c r="G167" s="190" t="s">
        <v>82</v>
      </c>
      <c r="H167" s="128">
        <f t="shared" si="7"/>
        <v>7900</v>
      </c>
      <c r="I167" s="106"/>
      <c r="J167" s="97">
        <f t="shared" si="8"/>
        <v>7900</v>
      </c>
      <c r="K167" s="100"/>
      <c r="L167" s="99"/>
      <c r="M167" s="100"/>
      <c r="N167" s="99"/>
      <c r="O167" s="99"/>
      <c r="P167" s="100"/>
      <c r="Q167" s="100"/>
      <c r="R167" s="100"/>
      <c r="S167" s="100">
        <v>7900</v>
      </c>
      <c r="T167" s="122"/>
      <c r="U167" s="204" t="s">
        <v>365</v>
      </c>
      <c r="V167" s="183" t="str">
        <f t="shared" si="9"/>
        <v>31000002030000000000244</v>
      </c>
    </row>
    <row r="168" spans="1:22" s="18" customFormat="1" ht="11.25">
      <c r="A168" s="205" t="s">
        <v>502</v>
      </c>
      <c r="B168" s="195" t="s">
        <v>319</v>
      </c>
      <c r="C168" s="194" t="s">
        <v>109</v>
      </c>
      <c r="D168" s="193" t="s">
        <v>311</v>
      </c>
      <c r="E168" s="192" t="s">
        <v>390</v>
      </c>
      <c r="F168" s="191" t="s">
        <v>310</v>
      </c>
      <c r="G168" s="190" t="s">
        <v>82</v>
      </c>
      <c r="H168" s="128">
        <f t="shared" si="7"/>
        <v>55500</v>
      </c>
      <c r="I168" s="106"/>
      <c r="J168" s="97">
        <f t="shared" si="8"/>
        <v>55500</v>
      </c>
      <c r="K168" s="100"/>
      <c r="L168" s="99"/>
      <c r="M168" s="100"/>
      <c r="N168" s="99"/>
      <c r="O168" s="99"/>
      <c r="P168" s="100"/>
      <c r="Q168" s="100"/>
      <c r="R168" s="100"/>
      <c r="S168" s="100">
        <v>55500</v>
      </c>
      <c r="T168" s="122"/>
      <c r="U168" s="204" t="s">
        <v>391</v>
      </c>
      <c r="V168" s="183" t="str">
        <f t="shared" si="9"/>
        <v>31000003100000000000244</v>
      </c>
    </row>
    <row r="169" spans="1:22" s="18" customFormat="1" ht="11.25">
      <c r="A169" s="205" t="s">
        <v>502</v>
      </c>
      <c r="B169" s="195" t="s">
        <v>319</v>
      </c>
      <c r="C169" s="194" t="s">
        <v>109</v>
      </c>
      <c r="D169" s="193" t="s">
        <v>311</v>
      </c>
      <c r="E169" s="192" t="s">
        <v>505</v>
      </c>
      <c r="F169" s="191" t="s">
        <v>310</v>
      </c>
      <c r="G169" s="190" t="s">
        <v>398</v>
      </c>
      <c r="H169" s="128">
        <f t="shared" si="7"/>
        <v>324084</v>
      </c>
      <c r="I169" s="106"/>
      <c r="J169" s="97">
        <f t="shared" si="8"/>
        <v>324084</v>
      </c>
      <c r="K169" s="100"/>
      <c r="L169" s="99"/>
      <c r="M169" s="100"/>
      <c r="N169" s="99"/>
      <c r="O169" s="99"/>
      <c r="P169" s="100"/>
      <c r="Q169" s="100"/>
      <c r="R169" s="100">
        <v>324084</v>
      </c>
      <c r="S169" s="100"/>
      <c r="T169" s="122"/>
      <c r="U169" s="204" t="s">
        <v>506</v>
      </c>
      <c r="V169" s="183" t="str">
        <f t="shared" si="9"/>
        <v>31000003140000000000414</v>
      </c>
    </row>
    <row r="170" spans="1:22" s="18" customFormat="1" ht="11.25">
      <c r="A170" s="205" t="s">
        <v>502</v>
      </c>
      <c r="B170" s="195" t="s">
        <v>319</v>
      </c>
      <c r="C170" s="194" t="s">
        <v>109</v>
      </c>
      <c r="D170" s="193" t="s">
        <v>311</v>
      </c>
      <c r="E170" s="192" t="s">
        <v>378</v>
      </c>
      <c r="F170" s="191" t="s">
        <v>310</v>
      </c>
      <c r="G170" s="190" t="s">
        <v>82</v>
      </c>
      <c r="H170" s="128">
        <f t="shared" si="7"/>
        <v>844151.2</v>
      </c>
      <c r="I170" s="106"/>
      <c r="J170" s="97">
        <f t="shared" si="8"/>
        <v>844151.2</v>
      </c>
      <c r="K170" s="100"/>
      <c r="L170" s="99"/>
      <c r="M170" s="100"/>
      <c r="N170" s="99"/>
      <c r="O170" s="99"/>
      <c r="P170" s="100"/>
      <c r="Q170" s="100"/>
      <c r="R170" s="100">
        <v>812111.2</v>
      </c>
      <c r="S170" s="100">
        <v>32040</v>
      </c>
      <c r="T170" s="122"/>
      <c r="U170" s="204" t="s">
        <v>379</v>
      </c>
      <c r="V170" s="183" t="str">
        <f t="shared" si="9"/>
        <v>31000004090000000000244</v>
      </c>
    </row>
    <row r="171" spans="1:22" s="18" customFormat="1" ht="11.25">
      <c r="A171" s="205" t="s">
        <v>502</v>
      </c>
      <c r="B171" s="195" t="s">
        <v>319</v>
      </c>
      <c r="C171" s="194" t="s">
        <v>109</v>
      </c>
      <c r="D171" s="193" t="s">
        <v>311</v>
      </c>
      <c r="E171" s="192" t="s">
        <v>378</v>
      </c>
      <c r="F171" s="191" t="s">
        <v>310</v>
      </c>
      <c r="G171" s="190" t="s">
        <v>398</v>
      </c>
      <c r="H171" s="128">
        <f t="shared" si="7"/>
        <v>7305136.7000000002</v>
      </c>
      <c r="I171" s="106"/>
      <c r="J171" s="97">
        <f t="shared" si="8"/>
        <v>7305136.7000000002</v>
      </c>
      <c r="K171" s="100"/>
      <c r="L171" s="99"/>
      <c r="M171" s="100"/>
      <c r="N171" s="99"/>
      <c r="O171" s="99"/>
      <c r="P171" s="100"/>
      <c r="Q171" s="100"/>
      <c r="R171" s="100">
        <v>7305136.7000000002</v>
      </c>
      <c r="S171" s="100"/>
      <c r="T171" s="122"/>
      <c r="U171" s="204" t="s">
        <v>507</v>
      </c>
      <c r="V171" s="183" t="str">
        <f t="shared" si="9"/>
        <v>31000004090000000000414</v>
      </c>
    </row>
    <row r="172" spans="1:22" s="18" customFormat="1" ht="11.25">
      <c r="A172" s="205" t="s">
        <v>502</v>
      </c>
      <c r="B172" s="195" t="s">
        <v>319</v>
      </c>
      <c r="C172" s="194" t="s">
        <v>109</v>
      </c>
      <c r="D172" s="193" t="s">
        <v>311</v>
      </c>
      <c r="E172" s="192" t="s">
        <v>366</v>
      </c>
      <c r="F172" s="191" t="s">
        <v>310</v>
      </c>
      <c r="G172" s="190" t="s">
        <v>78</v>
      </c>
      <c r="H172" s="128">
        <f t="shared" si="7"/>
        <v>7290</v>
      </c>
      <c r="I172" s="106"/>
      <c r="J172" s="97">
        <f t="shared" si="8"/>
        <v>7290</v>
      </c>
      <c r="K172" s="100"/>
      <c r="L172" s="99"/>
      <c r="M172" s="100"/>
      <c r="N172" s="99"/>
      <c r="O172" s="99"/>
      <c r="P172" s="100"/>
      <c r="Q172" s="100"/>
      <c r="R172" s="100"/>
      <c r="S172" s="100">
        <v>7290</v>
      </c>
      <c r="T172" s="122"/>
      <c r="U172" s="204" t="s">
        <v>367</v>
      </c>
      <c r="V172" s="183" t="str">
        <f t="shared" si="9"/>
        <v>31000004100000000000242</v>
      </c>
    </row>
    <row r="173" spans="1:22" s="18" customFormat="1" ht="11.25">
      <c r="A173" s="205" t="s">
        <v>502</v>
      </c>
      <c r="B173" s="195" t="s">
        <v>319</v>
      </c>
      <c r="C173" s="194" t="s">
        <v>109</v>
      </c>
      <c r="D173" s="193" t="s">
        <v>311</v>
      </c>
      <c r="E173" s="192" t="s">
        <v>366</v>
      </c>
      <c r="F173" s="191" t="s">
        <v>310</v>
      </c>
      <c r="G173" s="190" t="s">
        <v>82</v>
      </c>
      <c r="H173" s="128">
        <f t="shared" si="7"/>
        <v>45000</v>
      </c>
      <c r="I173" s="106"/>
      <c r="J173" s="97">
        <f t="shared" si="8"/>
        <v>45000</v>
      </c>
      <c r="K173" s="100"/>
      <c r="L173" s="99"/>
      <c r="M173" s="100"/>
      <c r="N173" s="99"/>
      <c r="O173" s="99"/>
      <c r="P173" s="100"/>
      <c r="Q173" s="100"/>
      <c r="R173" s="100">
        <v>45000</v>
      </c>
      <c r="S173" s="100"/>
      <c r="T173" s="122"/>
      <c r="U173" s="204" t="s">
        <v>508</v>
      </c>
      <c r="V173" s="183" t="str">
        <f t="shared" si="9"/>
        <v>31000004100000000000244</v>
      </c>
    </row>
    <row r="174" spans="1:22" s="18" customFormat="1" ht="11.25">
      <c r="A174" s="205" t="s">
        <v>502</v>
      </c>
      <c r="B174" s="195" t="s">
        <v>319</v>
      </c>
      <c r="C174" s="194" t="s">
        <v>109</v>
      </c>
      <c r="D174" s="193" t="s">
        <v>311</v>
      </c>
      <c r="E174" s="192" t="s">
        <v>386</v>
      </c>
      <c r="F174" s="191" t="s">
        <v>310</v>
      </c>
      <c r="G174" s="190" t="s">
        <v>509</v>
      </c>
      <c r="H174" s="128">
        <f t="shared" si="7"/>
        <v>5464062.5</v>
      </c>
      <c r="I174" s="106"/>
      <c r="J174" s="97">
        <f t="shared" si="8"/>
        <v>5464062.5</v>
      </c>
      <c r="K174" s="100"/>
      <c r="L174" s="99"/>
      <c r="M174" s="100"/>
      <c r="N174" s="99"/>
      <c r="O174" s="99"/>
      <c r="P174" s="100"/>
      <c r="Q174" s="100"/>
      <c r="R174" s="100">
        <v>5464062.5</v>
      </c>
      <c r="S174" s="100"/>
      <c r="T174" s="122"/>
      <c r="U174" s="204" t="s">
        <v>510</v>
      </c>
      <c r="V174" s="183" t="str">
        <f t="shared" si="9"/>
        <v>31000005010000000000412</v>
      </c>
    </row>
    <row r="175" spans="1:22" s="18" customFormat="1" ht="11.25">
      <c r="A175" s="205" t="s">
        <v>502</v>
      </c>
      <c r="B175" s="195" t="s">
        <v>319</v>
      </c>
      <c r="C175" s="194" t="s">
        <v>109</v>
      </c>
      <c r="D175" s="193" t="s">
        <v>311</v>
      </c>
      <c r="E175" s="192" t="s">
        <v>392</v>
      </c>
      <c r="F175" s="191" t="s">
        <v>310</v>
      </c>
      <c r="G175" s="190" t="s">
        <v>398</v>
      </c>
      <c r="H175" s="128">
        <f t="shared" si="7"/>
        <v>1739136.48</v>
      </c>
      <c r="I175" s="106"/>
      <c r="J175" s="97">
        <f t="shared" si="8"/>
        <v>1739136.48</v>
      </c>
      <c r="K175" s="100"/>
      <c r="L175" s="99"/>
      <c r="M175" s="100"/>
      <c r="N175" s="99"/>
      <c r="O175" s="99"/>
      <c r="P175" s="100"/>
      <c r="Q175" s="100">
        <v>142806</v>
      </c>
      <c r="R175" s="100">
        <v>1596330.48</v>
      </c>
      <c r="S175" s="100"/>
      <c r="T175" s="122"/>
      <c r="U175" s="204" t="s">
        <v>511</v>
      </c>
      <c r="V175" s="183" t="str">
        <f t="shared" si="9"/>
        <v>31000005020000000000414</v>
      </c>
    </row>
    <row r="176" spans="1:22" s="18" customFormat="1" ht="11.25">
      <c r="A176" s="205" t="s">
        <v>502</v>
      </c>
      <c r="B176" s="195" t="s">
        <v>319</v>
      </c>
      <c r="C176" s="194" t="s">
        <v>109</v>
      </c>
      <c r="D176" s="193" t="s">
        <v>311</v>
      </c>
      <c r="E176" s="192" t="s">
        <v>392</v>
      </c>
      <c r="F176" s="191" t="s">
        <v>310</v>
      </c>
      <c r="G176" s="190" t="s">
        <v>512</v>
      </c>
      <c r="H176" s="128">
        <f t="shared" si="7"/>
        <v>177270810</v>
      </c>
      <c r="I176" s="106"/>
      <c r="J176" s="97">
        <f t="shared" si="8"/>
        <v>177270810</v>
      </c>
      <c r="K176" s="100"/>
      <c r="L176" s="99"/>
      <c r="M176" s="100"/>
      <c r="N176" s="99"/>
      <c r="O176" s="99"/>
      <c r="P176" s="100"/>
      <c r="Q176" s="100"/>
      <c r="R176" s="100">
        <v>177270810</v>
      </c>
      <c r="S176" s="100"/>
      <c r="T176" s="122"/>
      <c r="U176" s="204" t="s">
        <v>513</v>
      </c>
      <c r="V176" s="183" t="str">
        <f t="shared" si="9"/>
        <v>31000005020000000000415</v>
      </c>
    </row>
    <row r="177" spans="1:22" s="18" customFormat="1" ht="11.25">
      <c r="A177" s="205" t="s">
        <v>502</v>
      </c>
      <c r="B177" s="195" t="s">
        <v>319</v>
      </c>
      <c r="C177" s="194" t="s">
        <v>109</v>
      </c>
      <c r="D177" s="193" t="s">
        <v>311</v>
      </c>
      <c r="E177" s="192" t="s">
        <v>380</v>
      </c>
      <c r="F177" s="191" t="s">
        <v>310</v>
      </c>
      <c r="G177" s="190" t="s">
        <v>82</v>
      </c>
      <c r="H177" s="128">
        <f t="shared" si="7"/>
        <v>991123.71</v>
      </c>
      <c r="I177" s="106"/>
      <c r="J177" s="97">
        <f t="shared" si="8"/>
        <v>991123.71</v>
      </c>
      <c r="K177" s="100"/>
      <c r="L177" s="99"/>
      <c r="M177" s="100"/>
      <c r="N177" s="99"/>
      <c r="O177" s="99"/>
      <c r="P177" s="100"/>
      <c r="Q177" s="100"/>
      <c r="R177" s="100">
        <v>179557</v>
      </c>
      <c r="S177" s="100">
        <v>811566.71</v>
      </c>
      <c r="T177" s="122"/>
      <c r="U177" s="204" t="s">
        <v>381</v>
      </c>
      <c r="V177" s="183" t="str">
        <f t="shared" si="9"/>
        <v>31000005030000000000244</v>
      </c>
    </row>
    <row r="178" spans="1:22" s="18" customFormat="1" ht="11.25">
      <c r="A178" s="205" t="s">
        <v>502</v>
      </c>
      <c r="B178" s="195" t="s">
        <v>319</v>
      </c>
      <c r="C178" s="194" t="s">
        <v>109</v>
      </c>
      <c r="D178" s="193" t="s">
        <v>311</v>
      </c>
      <c r="E178" s="192" t="s">
        <v>380</v>
      </c>
      <c r="F178" s="191" t="s">
        <v>310</v>
      </c>
      <c r="G178" s="190" t="s">
        <v>398</v>
      </c>
      <c r="H178" s="128">
        <f t="shared" si="7"/>
        <v>1451639.09</v>
      </c>
      <c r="I178" s="106"/>
      <c r="J178" s="97">
        <f t="shared" si="8"/>
        <v>1451639.09</v>
      </c>
      <c r="K178" s="100"/>
      <c r="L178" s="99"/>
      <c r="M178" s="100"/>
      <c r="N178" s="99"/>
      <c r="O178" s="99"/>
      <c r="P178" s="100"/>
      <c r="Q178" s="100"/>
      <c r="R178" s="100">
        <v>1451639.09</v>
      </c>
      <c r="S178" s="100"/>
      <c r="T178" s="122"/>
      <c r="U178" s="204" t="s">
        <v>514</v>
      </c>
      <c r="V178" s="183" t="str">
        <f t="shared" si="9"/>
        <v>31000005030000000000414</v>
      </c>
    </row>
    <row r="179" spans="1:22" s="18" customFormat="1" ht="11.25">
      <c r="A179" s="205" t="s">
        <v>502</v>
      </c>
      <c r="B179" s="195" t="s">
        <v>319</v>
      </c>
      <c r="C179" s="194" t="s">
        <v>109</v>
      </c>
      <c r="D179" s="193" t="s">
        <v>311</v>
      </c>
      <c r="E179" s="192" t="s">
        <v>382</v>
      </c>
      <c r="F179" s="191" t="s">
        <v>310</v>
      </c>
      <c r="G179" s="190" t="s">
        <v>82</v>
      </c>
      <c r="H179" s="128">
        <f t="shared" si="7"/>
        <v>90000</v>
      </c>
      <c r="I179" s="106"/>
      <c r="J179" s="97">
        <f t="shared" si="8"/>
        <v>90000</v>
      </c>
      <c r="K179" s="100"/>
      <c r="L179" s="99"/>
      <c r="M179" s="100"/>
      <c r="N179" s="99"/>
      <c r="O179" s="99"/>
      <c r="P179" s="100"/>
      <c r="Q179" s="100"/>
      <c r="R179" s="100">
        <v>90000</v>
      </c>
      <c r="S179" s="100"/>
      <c r="T179" s="122"/>
      <c r="U179" s="204" t="s">
        <v>383</v>
      </c>
      <c r="V179" s="183" t="str">
        <f t="shared" si="9"/>
        <v>31000008010000000000244</v>
      </c>
    </row>
    <row r="180" spans="1:22" s="18" customFormat="1" ht="11.25">
      <c r="A180" s="205" t="s">
        <v>502</v>
      </c>
      <c r="B180" s="195" t="s">
        <v>319</v>
      </c>
      <c r="C180" s="194" t="s">
        <v>109</v>
      </c>
      <c r="D180" s="193" t="s">
        <v>311</v>
      </c>
      <c r="E180" s="192" t="s">
        <v>336</v>
      </c>
      <c r="F180" s="191" t="s">
        <v>310</v>
      </c>
      <c r="G180" s="190" t="s">
        <v>82</v>
      </c>
      <c r="H180" s="128">
        <f t="shared" si="7"/>
        <v>12290</v>
      </c>
      <c r="I180" s="106"/>
      <c r="J180" s="97">
        <f t="shared" si="8"/>
        <v>12290</v>
      </c>
      <c r="K180" s="100"/>
      <c r="L180" s="99"/>
      <c r="M180" s="100"/>
      <c r="N180" s="99"/>
      <c r="O180" s="99"/>
      <c r="P180" s="100"/>
      <c r="Q180" s="100">
        <v>12290</v>
      </c>
      <c r="R180" s="100"/>
      <c r="S180" s="100"/>
      <c r="T180" s="122"/>
      <c r="U180" s="204" t="s">
        <v>370</v>
      </c>
      <c r="V180" s="183" t="str">
        <f t="shared" si="9"/>
        <v>31000008040000000000244</v>
      </c>
    </row>
    <row r="181" spans="1:22" s="18" customFormat="1" ht="11.25">
      <c r="A181" s="205" t="s">
        <v>502</v>
      </c>
      <c r="B181" s="195" t="s">
        <v>319</v>
      </c>
      <c r="C181" s="194" t="s">
        <v>109</v>
      </c>
      <c r="D181" s="193" t="s">
        <v>311</v>
      </c>
      <c r="E181" s="192" t="s">
        <v>373</v>
      </c>
      <c r="F181" s="191" t="s">
        <v>310</v>
      </c>
      <c r="G181" s="190" t="s">
        <v>509</v>
      </c>
      <c r="H181" s="128">
        <f t="shared" si="7"/>
        <v>5189345.78</v>
      </c>
      <c r="I181" s="106"/>
      <c r="J181" s="97">
        <f t="shared" si="8"/>
        <v>5189345.78</v>
      </c>
      <c r="K181" s="100"/>
      <c r="L181" s="99"/>
      <c r="M181" s="100"/>
      <c r="N181" s="99"/>
      <c r="O181" s="99"/>
      <c r="P181" s="100"/>
      <c r="Q181" s="100">
        <v>5189345.78</v>
      </c>
      <c r="R181" s="100"/>
      <c r="S181" s="100"/>
      <c r="T181" s="122"/>
      <c r="U181" s="204" t="s">
        <v>515</v>
      </c>
      <c r="V181" s="183" t="str">
        <f t="shared" si="9"/>
        <v>31000010040000000000412</v>
      </c>
    </row>
    <row r="182" spans="1:22" s="18" customFormat="1" ht="11.25">
      <c r="A182" s="205" t="s">
        <v>502</v>
      </c>
      <c r="B182" s="195" t="s">
        <v>319</v>
      </c>
      <c r="C182" s="194" t="s">
        <v>109</v>
      </c>
      <c r="D182" s="193" t="s">
        <v>311</v>
      </c>
      <c r="E182" s="192" t="s">
        <v>338</v>
      </c>
      <c r="F182" s="191" t="s">
        <v>310</v>
      </c>
      <c r="G182" s="190" t="s">
        <v>78</v>
      </c>
      <c r="H182" s="128">
        <f t="shared" si="7"/>
        <v>11000</v>
      </c>
      <c r="I182" s="106"/>
      <c r="J182" s="97">
        <f t="shared" si="8"/>
        <v>11000</v>
      </c>
      <c r="K182" s="100"/>
      <c r="L182" s="99"/>
      <c r="M182" s="100"/>
      <c r="N182" s="99"/>
      <c r="O182" s="99"/>
      <c r="P182" s="100"/>
      <c r="Q182" s="100">
        <v>11000</v>
      </c>
      <c r="R182" s="100"/>
      <c r="S182" s="100"/>
      <c r="T182" s="122"/>
      <c r="U182" s="204" t="s">
        <v>375</v>
      </c>
      <c r="V182" s="183" t="str">
        <f t="shared" si="9"/>
        <v>31000010060000000000242</v>
      </c>
    </row>
    <row r="183" spans="1:22" s="18" customFormat="1" ht="11.25">
      <c r="A183" s="205" t="s">
        <v>502</v>
      </c>
      <c r="B183" s="195" t="s">
        <v>319</v>
      </c>
      <c r="C183" s="194" t="s">
        <v>109</v>
      </c>
      <c r="D183" s="193" t="s">
        <v>311</v>
      </c>
      <c r="E183" s="192" t="s">
        <v>411</v>
      </c>
      <c r="F183" s="191" t="s">
        <v>310</v>
      </c>
      <c r="G183" s="190" t="s">
        <v>82</v>
      </c>
      <c r="H183" s="128">
        <f t="shared" si="7"/>
        <v>35689.949999999997</v>
      </c>
      <c r="I183" s="106"/>
      <c r="J183" s="97">
        <f t="shared" si="8"/>
        <v>35689.949999999997</v>
      </c>
      <c r="K183" s="100"/>
      <c r="L183" s="99"/>
      <c r="M183" s="100"/>
      <c r="N183" s="99"/>
      <c r="O183" s="99"/>
      <c r="P183" s="100"/>
      <c r="Q183" s="100"/>
      <c r="R183" s="100"/>
      <c r="S183" s="100">
        <v>35689.949999999997</v>
      </c>
      <c r="T183" s="122"/>
      <c r="U183" s="204" t="s">
        <v>412</v>
      </c>
      <c r="V183" s="183" t="str">
        <f t="shared" si="9"/>
        <v>31000011010000000000244</v>
      </c>
    </row>
    <row r="184" spans="1:22" s="18" customFormat="1" ht="11.25">
      <c r="A184" s="205" t="s">
        <v>516</v>
      </c>
      <c r="B184" s="195" t="s">
        <v>319</v>
      </c>
      <c r="C184" s="194" t="s">
        <v>117</v>
      </c>
      <c r="D184" s="193" t="s">
        <v>311</v>
      </c>
      <c r="E184" s="192" t="s">
        <v>503</v>
      </c>
      <c r="F184" s="191" t="s">
        <v>310</v>
      </c>
      <c r="G184" s="190" t="s">
        <v>82</v>
      </c>
      <c r="H184" s="128">
        <f t="shared" si="7"/>
        <v>43710</v>
      </c>
      <c r="I184" s="106"/>
      <c r="J184" s="97">
        <f t="shared" si="8"/>
        <v>43710</v>
      </c>
      <c r="K184" s="100"/>
      <c r="L184" s="99"/>
      <c r="M184" s="100"/>
      <c r="N184" s="99"/>
      <c r="O184" s="99"/>
      <c r="P184" s="100"/>
      <c r="Q184" s="100">
        <v>27710</v>
      </c>
      <c r="R184" s="100">
        <v>16000</v>
      </c>
      <c r="S184" s="100"/>
      <c r="T184" s="122"/>
      <c r="U184" s="204" t="s">
        <v>517</v>
      </c>
      <c r="V184" s="183" t="str">
        <f t="shared" si="9"/>
        <v>34000001030000000000244</v>
      </c>
    </row>
    <row r="185" spans="1:22" s="18" customFormat="1" ht="11.25">
      <c r="A185" s="205" t="s">
        <v>516</v>
      </c>
      <c r="B185" s="195" t="s">
        <v>319</v>
      </c>
      <c r="C185" s="194" t="s">
        <v>117</v>
      </c>
      <c r="D185" s="193" t="s">
        <v>311</v>
      </c>
      <c r="E185" s="192" t="s">
        <v>328</v>
      </c>
      <c r="F185" s="191" t="s">
        <v>310</v>
      </c>
      <c r="G185" s="190" t="s">
        <v>78</v>
      </c>
      <c r="H185" s="128">
        <f t="shared" si="7"/>
        <v>28105</v>
      </c>
      <c r="I185" s="106"/>
      <c r="J185" s="97">
        <f t="shared" si="8"/>
        <v>28105</v>
      </c>
      <c r="K185" s="100"/>
      <c r="L185" s="99"/>
      <c r="M185" s="100"/>
      <c r="N185" s="99"/>
      <c r="O185" s="99"/>
      <c r="P185" s="100"/>
      <c r="Q185" s="100">
        <v>1320</v>
      </c>
      <c r="R185" s="100"/>
      <c r="S185" s="100">
        <v>26785</v>
      </c>
      <c r="T185" s="122"/>
      <c r="U185" s="204" t="s">
        <v>358</v>
      </c>
      <c r="V185" s="183" t="str">
        <f t="shared" si="9"/>
        <v>34000001040000000000242</v>
      </c>
    </row>
    <row r="186" spans="1:22" s="18" customFormat="1" ht="11.25">
      <c r="A186" s="205" t="s">
        <v>516</v>
      </c>
      <c r="B186" s="195" t="s">
        <v>319</v>
      </c>
      <c r="C186" s="194" t="s">
        <v>117</v>
      </c>
      <c r="D186" s="193" t="s">
        <v>311</v>
      </c>
      <c r="E186" s="192" t="s">
        <v>328</v>
      </c>
      <c r="F186" s="191" t="s">
        <v>310</v>
      </c>
      <c r="G186" s="190" t="s">
        <v>82</v>
      </c>
      <c r="H186" s="128">
        <f t="shared" si="7"/>
        <v>1725267.57</v>
      </c>
      <c r="I186" s="106"/>
      <c r="J186" s="97">
        <f t="shared" si="8"/>
        <v>1725267.57</v>
      </c>
      <c r="K186" s="100"/>
      <c r="L186" s="99"/>
      <c r="M186" s="100"/>
      <c r="N186" s="99"/>
      <c r="O186" s="99"/>
      <c r="P186" s="100"/>
      <c r="Q186" s="100">
        <v>466407.8</v>
      </c>
      <c r="R186" s="100"/>
      <c r="S186" s="100">
        <v>1258859.77</v>
      </c>
      <c r="T186" s="122"/>
      <c r="U186" s="204" t="s">
        <v>359</v>
      </c>
      <c r="V186" s="183" t="str">
        <f t="shared" si="9"/>
        <v>34000001040000000000244</v>
      </c>
    </row>
    <row r="187" spans="1:22" s="18" customFormat="1" ht="11.25">
      <c r="A187" s="205" t="s">
        <v>516</v>
      </c>
      <c r="B187" s="195" t="s">
        <v>319</v>
      </c>
      <c r="C187" s="194" t="s">
        <v>117</v>
      </c>
      <c r="D187" s="193" t="s">
        <v>311</v>
      </c>
      <c r="E187" s="192" t="s">
        <v>330</v>
      </c>
      <c r="F187" s="191" t="s">
        <v>310</v>
      </c>
      <c r="G187" s="190" t="s">
        <v>78</v>
      </c>
      <c r="H187" s="128">
        <f t="shared" si="7"/>
        <v>30264</v>
      </c>
      <c r="I187" s="106"/>
      <c r="J187" s="97">
        <f t="shared" si="8"/>
        <v>30264</v>
      </c>
      <c r="K187" s="100"/>
      <c r="L187" s="99"/>
      <c r="M187" s="100"/>
      <c r="N187" s="99"/>
      <c r="O187" s="99"/>
      <c r="P187" s="100"/>
      <c r="Q187" s="100">
        <v>30264</v>
      </c>
      <c r="R187" s="100"/>
      <c r="S187" s="100"/>
      <c r="T187" s="122"/>
      <c r="U187" s="204" t="s">
        <v>360</v>
      </c>
      <c r="V187" s="183" t="str">
        <f t="shared" si="9"/>
        <v>34000001060000000000242</v>
      </c>
    </row>
    <row r="188" spans="1:22" s="18" customFormat="1" ht="11.25">
      <c r="A188" s="205" t="s">
        <v>516</v>
      </c>
      <c r="B188" s="195" t="s">
        <v>319</v>
      </c>
      <c r="C188" s="194" t="s">
        <v>117</v>
      </c>
      <c r="D188" s="193" t="s">
        <v>311</v>
      </c>
      <c r="E188" s="192" t="s">
        <v>330</v>
      </c>
      <c r="F188" s="191" t="s">
        <v>310</v>
      </c>
      <c r="G188" s="190" t="s">
        <v>82</v>
      </c>
      <c r="H188" s="128">
        <f t="shared" si="7"/>
        <v>16621</v>
      </c>
      <c r="I188" s="106"/>
      <c r="J188" s="97">
        <f t="shared" si="8"/>
        <v>16621</v>
      </c>
      <c r="K188" s="100"/>
      <c r="L188" s="99"/>
      <c r="M188" s="100"/>
      <c r="N188" s="99"/>
      <c r="O188" s="99"/>
      <c r="P188" s="100"/>
      <c r="Q188" s="100">
        <v>16621</v>
      </c>
      <c r="R188" s="100"/>
      <c r="S188" s="100"/>
      <c r="T188" s="122"/>
      <c r="U188" s="204" t="s">
        <v>361</v>
      </c>
      <c r="V188" s="183" t="str">
        <f t="shared" si="9"/>
        <v>34000001060000000000244</v>
      </c>
    </row>
    <row r="189" spans="1:22" s="18" customFormat="1" ht="11.25">
      <c r="A189" s="205" t="s">
        <v>516</v>
      </c>
      <c r="B189" s="195" t="s">
        <v>319</v>
      </c>
      <c r="C189" s="194" t="s">
        <v>117</v>
      </c>
      <c r="D189" s="193" t="s">
        <v>311</v>
      </c>
      <c r="E189" s="192" t="s">
        <v>362</v>
      </c>
      <c r="F189" s="191" t="s">
        <v>310</v>
      </c>
      <c r="G189" s="190" t="s">
        <v>78</v>
      </c>
      <c r="H189" s="128">
        <f t="shared" si="7"/>
        <v>71422</v>
      </c>
      <c r="I189" s="106"/>
      <c r="J189" s="97">
        <f t="shared" si="8"/>
        <v>71422</v>
      </c>
      <c r="K189" s="100"/>
      <c r="L189" s="99"/>
      <c r="M189" s="100"/>
      <c r="N189" s="99"/>
      <c r="O189" s="99"/>
      <c r="P189" s="100"/>
      <c r="Q189" s="100"/>
      <c r="R189" s="100"/>
      <c r="S189" s="100">
        <v>71422</v>
      </c>
      <c r="T189" s="122"/>
      <c r="U189" s="204" t="s">
        <v>363</v>
      </c>
      <c r="V189" s="183" t="str">
        <f t="shared" si="9"/>
        <v>34000001130000000000242</v>
      </c>
    </row>
    <row r="190" spans="1:22" s="18" customFormat="1" ht="11.25">
      <c r="A190" s="205" t="s">
        <v>516</v>
      </c>
      <c r="B190" s="195" t="s">
        <v>319</v>
      </c>
      <c r="C190" s="194" t="s">
        <v>117</v>
      </c>
      <c r="D190" s="193" t="s">
        <v>311</v>
      </c>
      <c r="E190" s="192" t="s">
        <v>362</v>
      </c>
      <c r="F190" s="191" t="s">
        <v>310</v>
      </c>
      <c r="G190" s="190" t="s">
        <v>82</v>
      </c>
      <c r="H190" s="128">
        <f t="shared" si="7"/>
        <v>18700</v>
      </c>
      <c r="I190" s="106"/>
      <c r="J190" s="97">
        <f t="shared" si="8"/>
        <v>18700</v>
      </c>
      <c r="K190" s="100"/>
      <c r="L190" s="99"/>
      <c r="M190" s="100"/>
      <c r="N190" s="99"/>
      <c r="O190" s="99"/>
      <c r="P190" s="100"/>
      <c r="Q190" s="100">
        <v>4200</v>
      </c>
      <c r="R190" s="100">
        <v>6000</v>
      </c>
      <c r="S190" s="100">
        <v>8500</v>
      </c>
      <c r="T190" s="122"/>
      <c r="U190" s="204" t="s">
        <v>385</v>
      </c>
      <c r="V190" s="183" t="str">
        <f t="shared" si="9"/>
        <v>34000001130000000000244</v>
      </c>
    </row>
    <row r="191" spans="1:22" s="18" customFormat="1" ht="11.25">
      <c r="A191" s="205" t="s">
        <v>516</v>
      </c>
      <c r="B191" s="195" t="s">
        <v>319</v>
      </c>
      <c r="C191" s="194" t="s">
        <v>117</v>
      </c>
      <c r="D191" s="193" t="s">
        <v>311</v>
      </c>
      <c r="E191" s="192" t="s">
        <v>332</v>
      </c>
      <c r="F191" s="191" t="s">
        <v>310</v>
      </c>
      <c r="G191" s="190" t="s">
        <v>78</v>
      </c>
      <c r="H191" s="128">
        <f t="shared" si="7"/>
        <v>540</v>
      </c>
      <c r="I191" s="106"/>
      <c r="J191" s="97">
        <f t="shared" si="8"/>
        <v>540</v>
      </c>
      <c r="K191" s="100"/>
      <c r="L191" s="99"/>
      <c r="M191" s="100"/>
      <c r="N191" s="99"/>
      <c r="O191" s="99"/>
      <c r="P191" s="100"/>
      <c r="Q191" s="100"/>
      <c r="R191" s="100"/>
      <c r="S191" s="100">
        <v>540</v>
      </c>
      <c r="T191" s="122"/>
      <c r="U191" s="204" t="s">
        <v>364</v>
      </c>
      <c r="V191" s="183" t="str">
        <f t="shared" si="9"/>
        <v>34000002030000000000242</v>
      </c>
    </row>
    <row r="192" spans="1:22" s="18" customFormat="1" ht="11.25">
      <c r="A192" s="205" t="s">
        <v>516</v>
      </c>
      <c r="B192" s="195" t="s">
        <v>319</v>
      </c>
      <c r="C192" s="194" t="s">
        <v>117</v>
      </c>
      <c r="D192" s="193" t="s">
        <v>311</v>
      </c>
      <c r="E192" s="192" t="s">
        <v>332</v>
      </c>
      <c r="F192" s="191" t="s">
        <v>310</v>
      </c>
      <c r="G192" s="190" t="s">
        <v>82</v>
      </c>
      <c r="H192" s="128">
        <f t="shared" si="7"/>
        <v>34668.29</v>
      </c>
      <c r="I192" s="106"/>
      <c r="J192" s="97">
        <f t="shared" si="8"/>
        <v>34668.29</v>
      </c>
      <c r="K192" s="100"/>
      <c r="L192" s="99"/>
      <c r="M192" s="100"/>
      <c r="N192" s="99"/>
      <c r="O192" s="99"/>
      <c r="P192" s="100"/>
      <c r="Q192" s="100"/>
      <c r="R192" s="100"/>
      <c r="S192" s="100">
        <v>34668.29</v>
      </c>
      <c r="T192" s="122"/>
      <c r="U192" s="204" t="s">
        <v>365</v>
      </c>
      <c r="V192" s="183" t="str">
        <f t="shared" si="9"/>
        <v>34000002030000000000244</v>
      </c>
    </row>
    <row r="193" spans="1:22" s="18" customFormat="1" ht="11.25">
      <c r="A193" s="205" t="s">
        <v>516</v>
      </c>
      <c r="B193" s="195" t="s">
        <v>319</v>
      </c>
      <c r="C193" s="194" t="s">
        <v>117</v>
      </c>
      <c r="D193" s="193" t="s">
        <v>311</v>
      </c>
      <c r="E193" s="192" t="s">
        <v>390</v>
      </c>
      <c r="F193" s="191" t="s">
        <v>310</v>
      </c>
      <c r="G193" s="190" t="s">
        <v>82</v>
      </c>
      <c r="H193" s="128">
        <f t="shared" si="7"/>
        <v>22493.64</v>
      </c>
      <c r="I193" s="106"/>
      <c r="J193" s="97">
        <f t="shared" si="8"/>
        <v>22493.64</v>
      </c>
      <c r="K193" s="100"/>
      <c r="L193" s="99"/>
      <c r="M193" s="100"/>
      <c r="N193" s="99"/>
      <c r="O193" s="99"/>
      <c r="P193" s="100"/>
      <c r="Q193" s="100"/>
      <c r="R193" s="100"/>
      <c r="S193" s="100">
        <v>22493.64</v>
      </c>
      <c r="T193" s="122"/>
      <c r="U193" s="204" t="s">
        <v>391</v>
      </c>
      <c r="V193" s="183" t="str">
        <f t="shared" si="9"/>
        <v>34000003100000000000244</v>
      </c>
    </row>
    <row r="194" spans="1:22" s="18" customFormat="1" ht="11.25">
      <c r="A194" s="205" t="s">
        <v>516</v>
      </c>
      <c r="B194" s="195" t="s">
        <v>319</v>
      </c>
      <c r="C194" s="194" t="s">
        <v>117</v>
      </c>
      <c r="D194" s="193" t="s">
        <v>311</v>
      </c>
      <c r="E194" s="192" t="s">
        <v>400</v>
      </c>
      <c r="F194" s="191" t="s">
        <v>310</v>
      </c>
      <c r="G194" s="190" t="s">
        <v>82</v>
      </c>
      <c r="H194" s="128">
        <f t="shared" si="7"/>
        <v>568</v>
      </c>
      <c r="I194" s="106"/>
      <c r="J194" s="97">
        <f t="shared" si="8"/>
        <v>568</v>
      </c>
      <c r="K194" s="100"/>
      <c r="L194" s="99"/>
      <c r="M194" s="100"/>
      <c r="N194" s="99"/>
      <c r="O194" s="99"/>
      <c r="P194" s="100"/>
      <c r="Q194" s="100">
        <v>568</v>
      </c>
      <c r="R194" s="100"/>
      <c r="S194" s="100"/>
      <c r="T194" s="122"/>
      <c r="U194" s="204" t="s">
        <v>401</v>
      </c>
      <c r="V194" s="183" t="str">
        <f t="shared" si="9"/>
        <v>34000004050000000000244</v>
      </c>
    </row>
    <row r="195" spans="1:22" s="18" customFormat="1" ht="11.25">
      <c r="A195" s="205" t="s">
        <v>516</v>
      </c>
      <c r="B195" s="195" t="s">
        <v>319</v>
      </c>
      <c r="C195" s="194" t="s">
        <v>117</v>
      </c>
      <c r="D195" s="193" t="s">
        <v>311</v>
      </c>
      <c r="E195" s="192" t="s">
        <v>378</v>
      </c>
      <c r="F195" s="191" t="s">
        <v>310</v>
      </c>
      <c r="G195" s="190" t="s">
        <v>82</v>
      </c>
      <c r="H195" s="128">
        <f t="shared" si="7"/>
        <v>170479.75</v>
      </c>
      <c r="I195" s="106"/>
      <c r="J195" s="97">
        <f t="shared" si="8"/>
        <v>170479.75</v>
      </c>
      <c r="K195" s="100"/>
      <c r="L195" s="99"/>
      <c r="M195" s="100"/>
      <c r="N195" s="99"/>
      <c r="O195" s="99"/>
      <c r="P195" s="100"/>
      <c r="Q195" s="100"/>
      <c r="R195" s="100"/>
      <c r="S195" s="100">
        <v>170479.75</v>
      </c>
      <c r="T195" s="122"/>
      <c r="U195" s="204" t="s">
        <v>379</v>
      </c>
      <c r="V195" s="183" t="str">
        <f t="shared" si="9"/>
        <v>34000004090000000000244</v>
      </c>
    </row>
    <row r="196" spans="1:22" s="18" customFormat="1" ht="11.25">
      <c r="A196" s="205" t="s">
        <v>516</v>
      </c>
      <c r="B196" s="195" t="s">
        <v>319</v>
      </c>
      <c r="C196" s="194" t="s">
        <v>117</v>
      </c>
      <c r="D196" s="193" t="s">
        <v>311</v>
      </c>
      <c r="E196" s="192" t="s">
        <v>402</v>
      </c>
      <c r="F196" s="191" t="s">
        <v>310</v>
      </c>
      <c r="G196" s="190" t="s">
        <v>82</v>
      </c>
      <c r="H196" s="128">
        <f t="shared" si="7"/>
        <v>11000</v>
      </c>
      <c r="I196" s="106"/>
      <c r="J196" s="97">
        <f t="shared" si="8"/>
        <v>11000</v>
      </c>
      <c r="K196" s="100"/>
      <c r="L196" s="99"/>
      <c r="M196" s="100"/>
      <c r="N196" s="99"/>
      <c r="O196" s="99"/>
      <c r="P196" s="100"/>
      <c r="Q196" s="100"/>
      <c r="R196" s="100"/>
      <c r="S196" s="100">
        <v>11000</v>
      </c>
      <c r="T196" s="122"/>
      <c r="U196" s="204" t="s">
        <v>403</v>
      </c>
      <c r="V196" s="183" t="str">
        <f t="shared" si="9"/>
        <v>34000004120000000000244</v>
      </c>
    </row>
    <row r="197" spans="1:22" s="18" customFormat="1" ht="11.25">
      <c r="A197" s="205" t="s">
        <v>516</v>
      </c>
      <c r="B197" s="195" t="s">
        <v>319</v>
      </c>
      <c r="C197" s="194" t="s">
        <v>117</v>
      </c>
      <c r="D197" s="193" t="s">
        <v>311</v>
      </c>
      <c r="E197" s="192" t="s">
        <v>392</v>
      </c>
      <c r="F197" s="191" t="s">
        <v>310</v>
      </c>
      <c r="G197" s="190" t="s">
        <v>82</v>
      </c>
      <c r="H197" s="128">
        <f t="shared" si="7"/>
        <v>1000</v>
      </c>
      <c r="I197" s="106"/>
      <c r="J197" s="97">
        <f t="shared" si="8"/>
        <v>1000</v>
      </c>
      <c r="K197" s="100"/>
      <c r="L197" s="99"/>
      <c r="M197" s="100"/>
      <c r="N197" s="99"/>
      <c r="O197" s="99"/>
      <c r="P197" s="100"/>
      <c r="Q197" s="100"/>
      <c r="R197" s="100"/>
      <c r="S197" s="100">
        <v>1000</v>
      </c>
      <c r="T197" s="122"/>
      <c r="U197" s="204" t="s">
        <v>393</v>
      </c>
      <c r="V197" s="183" t="str">
        <f t="shared" si="9"/>
        <v>34000005020000000000244</v>
      </c>
    </row>
    <row r="198" spans="1:22" s="18" customFormat="1" ht="11.25">
      <c r="A198" s="205" t="s">
        <v>516</v>
      </c>
      <c r="B198" s="195" t="s">
        <v>319</v>
      </c>
      <c r="C198" s="194" t="s">
        <v>117</v>
      </c>
      <c r="D198" s="193" t="s">
        <v>311</v>
      </c>
      <c r="E198" s="192" t="s">
        <v>380</v>
      </c>
      <c r="F198" s="191" t="s">
        <v>310</v>
      </c>
      <c r="G198" s="190" t="s">
        <v>82</v>
      </c>
      <c r="H198" s="128">
        <f t="shared" si="7"/>
        <v>808448.1</v>
      </c>
      <c r="I198" s="106"/>
      <c r="J198" s="97">
        <f t="shared" si="8"/>
        <v>808448.1</v>
      </c>
      <c r="K198" s="100"/>
      <c r="L198" s="99"/>
      <c r="M198" s="100"/>
      <c r="N198" s="99"/>
      <c r="O198" s="99"/>
      <c r="P198" s="100"/>
      <c r="Q198" s="100"/>
      <c r="R198" s="100">
        <v>290206.08000000002</v>
      </c>
      <c r="S198" s="100">
        <v>518242.02</v>
      </c>
      <c r="T198" s="122"/>
      <c r="U198" s="204" t="s">
        <v>381</v>
      </c>
      <c r="V198" s="183" t="str">
        <f t="shared" si="9"/>
        <v>34000005030000000000244</v>
      </c>
    </row>
    <row r="199" spans="1:22" s="18" customFormat="1" ht="11.25">
      <c r="A199" s="205" t="s">
        <v>516</v>
      </c>
      <c r="B199" s="195" t="s">
        <v>319</v>
      </c>
      <c r="C199" s="194" t="s">
        <v>117</v>
      </c>
      <c r="D199" s="193" t="s">
        <v>311</v>
      </c>
      <c r="E199" s="192" t="s">
        <v>436</v>
      </c>
      <c r="F199" s="191" t="s">
        <v>310</v>
      </c>
      <c r="G199" s="190" t="s">
        <v>114</v>
      </c>
      <c r="H199" s="128">
        <f t="shared" ref="H199:H207" si="10">J199+T199-I199</f>
        <v>1477700</v>
      </c>
      <c r="I199" s="106"/>
      <c r="J199" s="97">
        <f t="shared" ref="J199:J207" si="11">L199+M199+N199+O199+P199+Q199+R199+S199-K199</f>
        <v>1477700</v>
      </c>
      <c r="K199" s="100"/>
      <c r="L199" s="99"/>
      <c r="M199" s="100"/>
      <c r="N199" s="99"/>
      <c r="O199" s="99"/>
      <c r="P199" s="100"/>
      <c r="Q199" s="100">
        <v>1477700</v>
      </c>
      <c r="R199" s="100"/>
      <c r="S199" s="100"/>
      <c r="T199" s="122"/>
      <c r="U199" s="204" t="s">
        <v>518</v>
      </c>
      <c r="V199" s="183" t="str">
        <f t="shared" ref="V199:V207" si="12">IF(C199="","000",C199)&amp;IF(D199="","000",D199)&amp;IF(E199="","0000",E199)&amp;IF(F199="","0000000000",F199)&amp;IF(G199="","000",G199)</f>
        <v>34000007010000000000323</v>
      </c>
    </row>
    <row r="200" spans="1:22" s="18" customFormat="1" ht="11.25">
      <c r="A200" s="205" t="s">
        <v>516</v>
      </c>
      <c r="B200" s="195" t="s">
        <v>319</v>
      </c>
      <c r="C200" s="194" t="s">
        <v>117</v>
      </c>
      <c r="D200" s="193" t="s">
        <v>311</v>
      </c>
      <c r="E200" s="192" t="s">
        <v>406</v>
      </c>
      <c r="F200" s="191" t="s">
        <v>310</v>
      </c>
      <c r="G200" s="190" t="s">
        <v>82</v>
      </c>
      <c r="H200" s="128">
        <f t="shared" si="10"/>
        <v>21940</v>
      </c>
      <c r="I200" s="106"/>
      <c r="J200" s="97">
        <f t="shared" si="11"/>
        <v>21940</v>
      </c>
      <c r="K200" s="100"/>
      <c r="L200" s="99"/>
      <c r="M200" s="100"/>
      <c r="N200" s="99"/>
      <c r="O200" s="99"/>
      <c r="P200" s="100"/>
      <c r="Q200" s="100"/>
      <c r="R200" s="100">
        <v>2622</v>
      </c>
      <c r="S200" s="100">
        <v>19318</v>
      </c>
      <c r="T200" s="122"/>
      <c r="U200" s="204" t="s">
        <v>407</v>
      </c>
      <c r="V200" s="183" t="str">
        <f t="shared" si="12"/>
        <v>34000007070000000000244</v>
      </c>
    </row>
    <row r="201" spans="1:22" s="18" customFormat="1" ht="11.25">
      <c r="A201" s="205" t="s">
        <v>516</v>
      </c>
      <c r="B201" s="195" t="s">
        <v>319</v>
      </c>
      <c r="C201" s="194" t="s">
        <v>117</v>
      </c>
      <c r="D201" s="193" t="s">
        <v>311</v>
      </c>
      <c r="E201" s="192" t="s">
        <v>334</v>
      </c>
      <c r="F201" s="191" t="s">
        <v>310</v>
      </c>
      <c r="G201" s="190" t="s">
        <v>82</v>
      </c>
      <c r="H201" s="128">
        <f t="shared" si="10"/>
        <v>21300</v>
      </c>
      <c r="I201" s="106"/>
      <c r="J201" s="97">
        <f t="shared" si="11"/>
        <v>21300</v>
      </c>
      <c r="K201" s="100"/>
      <c r="L201" s="99"/>
      <c r="M201" s="100"/>
      <c r="N201" s="99"/>
      <c r="O201" s="99"/>
      <c r="P201" s="100"/>
      <c r="Q201" s="100">
        <v>21300</v>
      </c>
      <c r="R201" s="100"/>
      <c r="S201" s="100"/>
      <c r="T201" s="122"/>
      <c r="U201" s="204" t="s">
        <v>408</v>
      </c>
      <c r="V201" s="183" t="str">
        <f t="shared" si="12"/>
        <v>34000007090000000000244</v>
      </c>
    </row>
    <row r="202" spans="1:22" s="18" customFormat="1" ht="11.25">
      <c r="A202" s="205" t="s">
        <v>516</v>
      </c>
      <c r="B202" s="195" t="s">
        <v>319</v>
      </c>
      <c r="C202" s="194" t="s">
        <v>117</v>
      </c>
      <c r="D202" s="193" t="s">
        <v>311</v>
      </c>
      <c r="E202" s="192" t="s">
        <v>382</v>
      </c>
      <c r="F202" s="191" t="s">
        <v>310</v>
      </c>
      <c r="G202" s="190" t="s">
        <v>82</v>
      </c>
      <c r="H202" s="128">
        <f t="shared" si="10"/>
        <v>287027.99</v>
      </c>
      <c r="I202" s="106"/>
      <c r="J202" s="97">
        <f t="shared" si="11"/>
        <v>287027.99</v>
      </c>
      <c r="K202" s="100"/>
      <c r="L202" s="99"/>
      <c r="M202" s="100"/>
      <c r="N202" s="99"/>
      <c r="O202" s="99"/>
      <c r="P202" s="100"/>
      <c r="Q202" s="100">
        <v>54394.400000000001</v>
      </c>
      <c r="R202" s="100">
        <v>91847</v>
      </c>
      <c r="S202" s="100">
        <v>140786.59</v>
      </c>
      <c r="T202" s="122"/>
      <c r="U202" s="204" t="s">
        <v>383</v>
      </c>
      <c r="V202" s="183" t="str">
        <f t="shared" si="12"/>
        <v>34000008010000000000244</v>
      </c>
    </row>
    <row r="203" spans="1:22" s="18" customFormat="1" ht="11.25">
      <c r="A203" s="205" t="s">
        <v>516</v>
      </c>
      <c r="B203" s="195" t="s">
        <v>319</v>
      </c>
      <c r="C203" s="194" t="s">
        <v>117</v>
      </c>
      <c r="D203" s="193" t="s">
        <v>311</v>
      </c>
      <c r="E203" s="192" t="s">
        <v>336</v>
      </c>
      <c r="F203" s="191" t="s">
        <v>310</v>
      </c>
      <c r="G203" s="190" t="s">
        <v>82</v>
      </c>
      <c r="H203" s="128">
        <f t="shared" si="10"/>
        <v>22424</v>
      </c>
      <c r="I203" s="106"/>
      <c r="J203" s="97">
        <f t="shared" si="11"/>
        <v>22424</v>
      </c>
      <c r="K203" s="100"/>
      <c r="L203" s="99"/>
      <c r="M203" s="100"/>
      <c r="N203" s="99"/>
      <c r="O203" s="99"/>
      <c r="P203" s="100"/>
      <c r="Q203" s="100">
        <v>22424</v>
      </c>
      <c r="R203" s="100"/>
      <c r="S203" s="100"/>
      <c r="T203" s="122"/>
      <c r="U203" s="204" t="s">
        <v>370</v>
      </c>
      <c r="V203" s="183" t="str">
        <f t="shared" si="12"/>
        <v>34000008040000000000244</v>
      </c>
    </row>
    <row r="204" spans="1:22" s="18" customFormat="1" ht="11.25">
      <c r="A204" s="205" t="s">
        <v>516</v>
      </c>
      <c r="B204" s="195" t="s">
        <v>319</v>
      </c>
      <c r="C204" s="194" t="s">
        <v>117</v>
      </c>
      <c r="D204" s="193" t="s">
        <v>311</v>
      </c>
      <c r="E204" s="192" t="s">
        <v>338</v>
      </c>
      <c r="F204" s="191" t="s">
        <v>310</v>
      </c>
      <c r="G204" s="190" t="s">
        <v>82</v>
      </c>
      <c r="H204" s="128">
        <f t="shared" si="10"/>
        <v>85000</v>
      </c>
      <c r="I204" s="106"/>
      <c r="J204" s="97">
        <f t="shared" si="11"/>
        <v>85000</v>
      </c>
      <c r="K204" s="100"/>
      <c r="L204" s="99"/>
      <c r="M204" s="100"/>
      <c r="N204" s="99"/>
      <c r="O204" s="99"/>
      <c r="P204" s="100"/>
      <c r="Q204" s="100">
        <v>85000</v>
      </c>
      <c r="R204" s="100"/>
      <c r="S204" s="100"/>
      <c r="T204" s="122"/>
      <c r="U204" s="204" t="s">
        <v>376</v>
      </c>
      <c r="V204" s="183" t="str">
        <f t="shared" si="12"/>
        <v>34000010060000000000244</v>
      </c>
    </row>
    <row r="205" spans="1:22" s="18" customFormat="1" ht="11.25">
      <c r="A205" s="205" t="s">
        <v>516</v>
      </c>
      <c r="B205" s="195" t="s">
        <v>319</v>
      </c>
      <c r="C205" s="194" t="s">
        <v>117</v>
      </c>
      <c r="D205" s="193" t="s">
        <v>311</v>
      </c>
      <c r="E205" s="192" t="s">
        <v>411</v>
      </c>
      <c r="F205" s="191" t="s">
        <v>310</v>
      </c>
      <c r="G205" s="190" t="s">
        <v>82</v>
      </c>
      <c r="H205" s="128">
        <f t="shared" si="10"/>
        <v>24524.2</v>
      </c>
      <c r="I205" s="106"/>
      <c r="J205" s="97">
        <f t="shared" si="11"/>
        <v>24524.2</v>
      </c>
      <c r="K205" s="100"/>
      <c r="L205" s="99"/>
      <c r="M205" s="100"/>
      <c r="N205" s="99"/>
      <c r="O205" s="99"/>
      <c r="P205" s="100"/>
      <c r="Q205" s="100"/>
      <c r="R205" s="100"/>
      <c r="S205" s="100">
        <v>24524.2</v>
      </c>
      <c r="T205" s="122"/>
      <c r="U205" s="204" t="s">
        <v>412</v>
      </c>
      <c r="V205" s="183" t="str">
        <f t="shared" si="12"/>
        <v>34000011010000000000244</v>
      </c>
    </row>
    <row r="206" spans="1:22" s="18" customFormat="1" ht="11.25">
      <c r="A206" s="205" t="s">
        <v>516</v>
      </c>
      <c r="B206" s="195" t="s">
        <v>319</v>
      </c>
      <c r="C206" s="194" t="s">
        <v>117</v>
      </c>
      <c r="D206" s="193" t="s">
        <v>311</v>
      </c>
      <c r="E206" s="192" t="s">
        <v>413</v>
      </c>
      <c r="F206" s="191" t="s">
        <v>310</v>
      </c>
      <c r="G206" s="190" t="s">
        <v>78</v>
      </c>
      <c r="H206" s="128">
        <f t="shared" si="10"/>
        <v>1620</v>
      </c>
      <c r="I206" s="106"/>
      <c r="J206" s="97">
        <f t="shared" si="11"/>
        <v>1620</v>
      </c>
      <c r="K206" s="100"/>
      <c r="L206" s="99"/>
      <c r="M206" s="100"/>
      <c r="N206" s="99"/>
      <c r="O206" s="99"/>
      <c r="P206" s="100"/>
      <c r="Q206" s="100"/>
      <c r="R206" s="100"/>
      <c r="S206" s="100">
        <v>1620</v>
      </c>
      <c r="T206" s="122"/>
      <c r="U206" s="204" t="s">
        <v>519</v>
      </c>
      <c r="V206" s="183" t="str">
        <f t="shared" si="12"/>
        <v>34000012020000000000242</v>
      </c>
    </row>
    <row r="207" spans="1:22" s="18" customFormat="1" ht="11.25">
      <c r="A207" s="205" t="s">
        <v>516</v>
      </c>
      <c r="B207" s="195" t="s">
        <v>319</v>
      </c>
      <c r="C207" s="194" t="s">
        <v>117</v>
      </c>
      <c r="D207" s="193" t="s">
        <v>311</v>
      </c>
      <c r="E207" s="192" t="s">
        <v>413</v>
      </c>
      <c r="F207" s="191" t="s">
        <v>310</v>
      </c>
      <c r="G207" s="190" t="s">
        <v>82</v>
      </c>
      <c r="H207" s="128">
        <f t="shared" si="10"/>
        <v>26900</v>
      </c>
      <c r="I207" s="106"/>
      <c r="J207" s="97">
        <f t="shared" si="11"/>
        <v>26900</v>
      </c>
      <c r="K207" s="100"/>
      <c r="L207" s="99"/>
      <c r="M207" s="100"/>
      <c r="N207" s="99"/>
      <c r="O207" s="99"/>
      <c r="P207" s="100"/>
      <c r="Q207" s="100"/>
      <c r="R207" s="100"/>
      <c r="S207" s="100">
        <v>26900</v>
      </c>
      <c r="T207" s="122"/>
      <c r="U207" s="204" t="s">
        <v>414</v>
      </c>
      <c r="V207" s="183" t="str">
        <f t="shared" si="12"/>
        <v>34000012020000000000244</v>
      </c>
    </row>
    <row r="208" spans="1:22" s="18" customFormat="1" ht="13.5" hidden="1" customHeight="1">
      <c r="A208" s="189"/>
      <c r="B208" s="181"/>
      <c r="C208" s="23"/>
      <c r="D208" s="244"/>
      <c r="E208" s="245"/>
      <c r="F208" s="245"/>
      <c r="G208" s="246"/>
      <c r="H208" s="128"/>
      <c r="I208" s="203"/>
      <c r="J208" s="97"/>
      <c r="K208" s="186"/>
      <c r="L208" s="188"/>
      <c r="M208" s="187"/>
      <c r="N208" s="188"/>
      <c r="O208" s="188"/>
      <c r="P208" s="187"/>
      <c r="Q208" s="186"/>
      <c r="R208" s="186"/>
      <c r="S208" s="186"/>
      <c r="T208" s="185"/>
      <c r="U208" s="184"/>
      <c r="V208" s="183"/>
    </row>
    <row r="209" spans="1:22" s="18" customFormat="1" ht="21.75">
      <c r="A209" s="182" t="s">
        <v>318</v>
      </c>
      <c r="B209" s="181" t="s">
        <v>315</v>
      </c>
      <c r="C209" s="180" t="s">
        <v>312</v>
      </c>
      <c r="D209" s="253"/>
      <c r="E209" s="254"/>
      <c r="F209" s="254"/>
      <c r="G209" s="255"/>
      <c r="H209" s="110">
        <f>J209+T209-I209</f>
        <v>0</v>
      </c>
      <c r="I209" s="108">
        <f>SUM(I211:I212)</f>
        <v>0</v>
      </c>
      <c r="J209" s="110">
        <f>L209+M209+N209+O209+P209+Q209+R209+S209-K209</f>
        <v>0</v>
      </c>
      <c r="K209" s="110">
        <f t="shared" ref="K209:T209" si="13">SUM(K211:K212)</f>
        <v>0</v>
      </c>
      <c r="L209" s="110">
        <f t="shared" si="13"/>
        <v>0</v>
      </c>
      <c r="M209" s="110">
        <f t="shared" si="13"/>
        <v>0</v>
      </c>
      <c r="N209" s="110">
        <f t="shared" si="13"/>
        <v>0</v>
      </c>
      <c r="O209" s="110">
        <f t="shared" si="13"/>
        <v>0</v>
      </c>
      <c r="P209" s="110">
        <f t="shared" si="13"/>
        <v>0</v>
      </c>
      <c r="Q209" s="110">
        <f t="shared" si="13"/>
        <v>0</v>
      </c>
      <c r="R209" s="110">
        <f t="shared" si="13"/>
        <v>0</v>
      </c>
      <c r="S209" s="110">
        <f t="shared" si="13"/>
        <v>0</v>
      </c>
      <c r="T209" s="104">
        <f t="shared" si="13"/>
        <v>0</v>
      </c>
      <c r="U209" s="202" t="s">
        <v>317</v>
      </c>
      <c r="V209" s="183"/>
    </row>
    <row r="210" spans="1:22" s="18" customFormat="1" ht="11.25">
      <c r="A210" s="201" t="s">
        <v>316</v>
      </c>
      <c r="B210" s="200"/>
      <c r="C210" s="199"/>
      <c r="D210" s="247"/>
      <c r="E210" s="248"/>
      <c r="F210" s="248"/>
      <c r="G210" s="249"/>
      <c r="H210" s="198"/>
      <c r="I210" s="198"/>
      <c r="J210" s="198"/>
      <c r="K210" s="198"/>
      <c r="L210" s="198"/>
      <c r="M210" s="198"/>
      <c r="N210" s="198"/>
      <c r="O210" s="198"/>
      <c r="P210" s="198"/>
      <c r="Q210" s="198"/>
      <c r="R210" s="198"/>
      <c r="S210" s="198"/>
      <c r="T210" s="197"/>
      <c r="U210" s="196"/>
      <c r="V210" s="183"/>
    </row>
    <row r="211" spans="1:22" s="18" customFormat="1" ht="11.25">
      <c r="A211" s="212"/>
      <c r="B211" s="213" t="s">
        <v>315</v>
      </c>
      <c r="C211" s="214"/>
      <c r="D211" s="215" t="s">
        <v>311</v>
      </c>
      <c r="E211" s="216"/>
      <c r="F211" s="217" t="s">
        <v>310</v>
      </c>
      <c r="G211" s="218"/>
      <c r="H211" s="219"/>
      <c r="I211" s="220"/>
      <c r="J211" s="221"/>
      <c r="K211" s="220"/>
      <c r="L211" s="222"/>
      <c r="M211" s="220"/>
      <c r="N211" s="222"/>
      <c r="O211" s="222"/>
      <c r="P211" s="220"/>
      <c r="Q211" s="220"/>
      <c r="R211" s="220"/>
      <c r="S211" s="220"/>
      <c r="T211" s="223"/>
      <c r="U211" s="224"/>
      <c r="V211" s="225" t="str">
        <f>IF(C211="","000",C211)&amp;IF(D211="","000",D211)&amp;IF(E211="","0000",E211)&amp;IF(F211="","0000000000",F211)&amp;IF(G211="","000",G211)</f>
        <v>00000000000000000000000</v>
      </c>
    </row>
    <row r="212" spans="1:22" s="18" customFormat="1" ht="11.25" hidden="1">
      <c r="A212" s="189"/>
      <c r="B212" s="181"/>
      <c r="C212" s="23"/>
      <c r="D212" s="244"/>
      <c r="E212" s="245"/>
      <c r="F212" s="245"/>
      <c r="G212" s="246"/>
      <c r="H212" s="108"/>
      <c r="I212" s="186"/>
      <c r="J212" s="97"/>
      <c r="K212" s="186"/>
      <c r="L212" s="188"/>
      <c r="M212" s="187"/>
      <c r="N212" s="188"/>
      <c r="O212" s="188"/>
      <c r="P212" s="187"/>
      <c r="Q212" s="186"/>
      <c r="R212" s="186"/>
      <c r="S212" s="186"/>
      <c r="T212" s="185"/>
      <c r="U212" s="184"/>
      <c r="V212" s="183" t="str">
        <f>IF(C213="","000",C213)&amp;IF(D213="","000",D213)&amp;IF(E213="","0000",E213)&amp;IF(F213="","0000000000",F213)&amp;IF(G213="","000",G213)</f>
        <v>x00000000000000000000</v>
      </c>
    </row>
    <row r="213" spans="1:22" s="1" customFormat="1" ht="12" thickBot="1">
      <c r="A213" s="182" t="s">
        <v>314</v>
      </c>
      <c r="B213" s="181" t="s">
        <v>313</v>
      </c>
      <c r="C213" s="180" t="s">
        <v>312</v>
      </c>
      <c r="D213" s="179" t="s">
        <v>311</v>
      </c>
      <c r="E213" s="178"/>
      <c r="F213" s="177" t="s">
        <v>310</v>
      </c>
      <c r="G213" s="176"/>
      <c r="H213" s="110">
        <f>J213+T213-I213</f>
        <v>0</v>
      </c>
      <c r="I213" s="133">
        <v>0</v>
      </c>
      <c r="J213" s="110">
        <f>L213+M213+N213+O213+P213+Q213+R213+S213-K213</f>
        <v>0</v>
      </c>
      <c r="K213" s="133">
        <v>0</v>
      </c>
      <c r="L213" s="133">
        <v>0</v>
      </c>
      <c r="M213" s="133">
        <v>0</v>
      </c>
      <c r="N213" s="133">
        <v>0</v>
      </c>
      <c r="O213" s="133">
        <v>0</v>
      </c>
      <c r="P213" s="133">
        <v>0</v>
      </c>
      <c r="Q213" s="133">
        <v>0</v>
      </c>
      <c r="R213" s="133">
        <v>0</v>
      </c>
      <c r="S213" s="133">
        <v>0</v>
      </c>
      <c r="T213" s="175">
        <v>0</v>
      </c>
      <c r="U213" s="6"/>
    </row>
    <row r="214" spans="1:22" s="1" customFormat="1" ht="16.5" customHeight="1">
      <c r="A214" s="17"/>
      <c r="B214" s="174" t="s">
        <v>135</v>
      </c>
      <c r="C214" s="173"/>
      <c r="D214" s="173"/>
      <c r="E214" s="173"/>
      <c r="F214" s="173"/>
      <c r="G214" s="173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28"/>
    </row>
    <row r="215" spans="1:22" s="1" customFormat="1" ht="17.25" customHeight="1">
      <c r="A215" s="172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55"/>
    </row>
    <row r="216" spans="1:22" s="1" customFormat="1" ht="17.25" customHeight="1">
      <c r="A216" s="18"/>
      <c r="B216" s="251" t="s">
        <v>309</v>
      </c>
      <c r="C216" s="251"/>
      <c r="D216" s="251"/>
      <c r="E216" s="251"/>
      <c r="F216" s="251"/>
      <c r="G216" s="251"/>
      <c r="H216" s="251"/>
      <c r="I216" s="170"/>
      <c r="J216" s="171"/>
      <c r="K216" s="168"/>
      <c r="L216" s="252"/>
      <c r="M216" s="252"/>
      <c r="N216" s="55"/>
      <c r="O216" s="55"/>
      <c r="P216" s="55"/>
      <c r="Q216" s="55"/>
      <c r="R216" s="55"/>
      <c r="S216" s="55"/>
      <c r="T216" s="55"/>
      <c r="U216" s="55"/>
    </row>
    <row r="217" spans="1:22" s="1" customFormat="1" ht="17.25" customHeight="1">
      <c r="A217" s="10" t="s">
        <v>307</v>
      </c>
      <c r="B217" s="10"/>
      <c r="C217" s="10"/>
      <c r="D217" s="10"/>
      <c r="E217" s="10"/>
      <c r="F217" s="10"/>
      <c r="G217" s="10"/>
      <c r="H217" s="18"/>
      <c r="I217" s="169" t="s">
        <v>306</v>
      </c>
      <c r="J217" s="18"/>
      <c r="K217" s="168"/>
      <c r="L217" s="250" t="s">
        <v>305</v>
      </c>
      <c r="M217" s="250"/>
      <c r="N217" s="55"/>
      <c r="O217" s="55"/>
      <c r="P217" s="55"/>
      <c r="Q217" s="55"/>
      <c r="R217" s="55"/>
      <c r="S217" s="55"/>
      <c r="T217" s="55"/>
      <c r="U217" s="55"/>
    </row>
    <row r="218" spans="1:22" s="1" customFormat="1" ht="17.25" customHeight="1">
      <c r="A218" s="18"/>
      <c r="B218" s="251" t="s">
        <v>308</v>
      </c>
      <c r="C218" s="251"/>
      <c r="D218" s="251"/>
      <c r="E218" s="251"/>
      <c r="F218" s="251"/>
      <c r="G218" s="251"/>
      <c r="H218" s="251"/>
      <c r="I218" s="170"/>
      <c r="J218" s="18"/>
      <c r="K218" s="168"/>
      <c r="L218" s="252"/>
      <c r="M218" s="252"/>
      <c r="N218" s="55"/>
      <c r="O218" s="55"/>
      <c r="P218" s="55"/>
      <c r="Q218" s="55"/>
      <c r="R218" s="55"/>
      <c r="S218" s="55"/>
      <c r="T218" s="55"/>
      <c r="U218" s="55"/>
    </row>
    <row r="219" spans="1:22" s="1" customFormat="1" ht="11.25">
      <c r="A219" s="10" t="s">
        <v>307</v>
      </c>
      <c r="B219" s="10"/>
      <c r="C219" s="10"/>
      <c r="D219" s="10"/>
      <c r="E219" s="10"/>
      <c r="F219" s="10"/>
      <c r="G219" s="10"/>
      <c r="H219" s="18"/>
      <c r="I219" s="169" t="s">
        <v>306</v>
      </c>
      <c r="J219" s="18"/>
      <c r="K219" s="168"/>
      <c r="L219" s="250" t="s">
        <v>305</v>
      </c>
      <c r="M219" s="250"/>
      <c r="N219" s="55"/>
      <c r="O219" s="55"/>
      <c r="P219" s="55"/>
      <c r="Q219" s="55"/>
      <c r="R219" s="55"/>
      <c r="S219" s="55"/>
      <c r="T219" s="55"/>
      <c r="U219" s="55"/>
    </row>
    <row r="220" spans="1:22">
      <c r="A220" s="18" t="s">
        <v>304</v>
      </c>
      <c r="B220" s="28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55"/>
      <c r="N220" s="55"/>
      <c r="O220" s="55"/>
      <c r="P220" s="55"/>
      <c r="Q220" s="55"/>
      <c r="R220" s="55"/>
      <c r="S220" s="55"/>
      <c r="T220" s="55"/>
    </row>
  </sheetData>
  <mergeCells count="15">
    <mergeCell ref="D212:G212"/>
    <mergeCell ref="D6:G6"/>
    <mergeCell ref="D210:G210"/>
    <mergeCell ref="L219:M219"/>
    <mergeCell ref="B218:H218"/>
    <mergeCell ref="L216:M216"/>
    <mergeCell ref="L217:M217"/>
    <mergeCell ref="L218:M218"/>
    <mergeCell ref="B216:H216"/>
    <mergeCell ref="D209:G209"/>
    <mergeCell ref="B1:J1"/>
    <mergeCell ref="D3:G3"/>
    <mergeCell ref="D4:G4"/>
    <mergeCell ref="D5:G5"/>
    <mergeCell ref="D208:G208"/>
  </mergeCells>
  <pageMargins left="0.35433070866141736" right="0.15748031496062992" top="0.98425196850393704" bottom="0.98425196850393704" header="0.51181102362204722" footer="0.51181102362204722"/>
  <pageSetup paperSize="9" scale="51" fitToHeight="10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0503323 (1-3. Печать)</vt:lpstr>
      <vt:lpstr>0503323 (1-3. Сокращенный)</vt:lpstr>
      <vt:lpstr>0503323 (4. Выбытия)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nnm</dc:creator>
  <cp:lastModifiedBy>Никитина Олга Валентиновна</cp:lastModifiedBy>
  <cp:lastPrinted>2018-04-17T11:02:48Z</cp:lastPrinted>
  <dcterms:created xsi:type="dcterms:W3CDTF">2008-05-06T11:57:50Z</dcterms:created>
  <dcterms:modified xsi:type="dcterms:W3CDTF">2018-04-17T11:02:54Z</dcterms:modified>
</cp:coreProperties>
</file>