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10005" tabRatio="575" activeTab="2"/>
  </bookViews>
  <sheets>
    <sheet name="0503320 (1. Печать)" sheetId="1" r:id="rId1"/>
    <sheet name="0503320 (1. Сокращенный)" sheetId="2" r:id="rId2"/>
    <sheet name="0503320 (2. Консолидируемые рас" sheetId="3" r:id="rId3"/>
  </sheets>
  <definedNames>
    <definedName name="ScriptStr" localSheetId="1">#REF!</definedName>
    <definedName name="ScriptStr">#REF!</definedName>
    <definedName name="txt_fileName" localSheetId="1">#REF!</definedName>
    <definedName name="txt_fileName">#REF!</definedName>
    <definedName name="МФБухгалтер" localSheetId="1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24519" fullPrecision="0"/>
</workbook>
</file>

<file path=xl/calcChain.xml><?xml version="1.0" encoding="utf-8"?>
<calcChain xmlns="http://schemas.openxmlformats.org/spreadsheetml/2006/main">
  <c r="E6" i="3"/>
  <c r="F6"/>
  <c r="I6"/>
  <c r="J6"/>
  <c r="E7"/>
  <c r="F7"/>
  <c r="G7"/>
  <c r="G6" s="1"/>
  <c r="H7"/>
  <c r="H6" s="1"/>
  <c r="I7"/>
  <c r="J7"/>
  <c r="K7"/>
  <c r="K6" s="1"/>
  <c r="L7"/>
  <c r="L6" s="1"/>
  <c r="M8"/>
  <c r="M9"/>
  <c r="D10"/>
  <c r="M10" s="1"/>
  <c r="E10"/>
  <c r="F10"/>
  <c r="G10"/>
  <c r="H10"/>
  <c r="I10"/>
  <c r="J10"/>
  <c r="K10"/>
  <c r="L10"/>
  <c r="M11"/>
  <c r="M12"/>
  <c r="D13"/>
  <c r="M13" s="1"/>
  <c r="E13"/>
  <c r="F13"/>
  <c r="G13"/>
  <c r="H13"/>
  <c r="I13"/>
  <c r="J13"/>
  <c r="K13"/>
  <c r="L13"/>
  <c r="M14"/>
  <c r="M15"/>
  <c r="D16"/>
  <c r="M16" s="1"/>
  <c r="E16"/>
  <c r="F16"/>
  <c r="G16"/>
  <c r="H16"/>
  <c r="I16"/>
  <c r="J16"/>
  <c r="K16"/>
  <c r="L16"/>
  <c r="M17"/>
  <c r="M18"/>
  <c r="D19"/>
  <c r="M19" s="1"/>
  <c r="E19"/>
  <c r="F19"/>
  <c r="G19"/>
  <c r="H19"/>
  <c r="I19"/>
  <c r="J19"/>
  <c r="K19"/>
  <c r="L19"/>
  <c r="M20"/>
  <c r="M21"/>
  <c r="D22"/>
  <c r="M22" s="1"/>
  <c r="E22"/>
  <c r="F22"/>
  <c r="G22"/>
  <c r="H22"/>
  <c r="I22"/>
  <c r="J22"/>
  <c r="K22"/>
  <c r="L22"/>
  <c r="M23"/>
  <c r="M24"/>
  <c r="D25"/>
  <c r="M25" s="1"/>
  <c r="E25"/>
  <c r="F25"/>
  <c r="G25"/>
  <c r="H25"/>
  <c r="I25"/>
  <c r="J25"/>
  <c r="K25"/>
  <c r="L25"/>
  <c r="M26"/>
  <c r="M27"/>
  <c r="D28"/>
  <c r="M28" s="1"/>
  <c r="E28"/>
  <c r="F28"/>
  <c r="G28"/>
  <c r="H28"/>
  <c r="I28"/>
  <c r="J28"/>
  <c r="K28"/>
  <c r="L28"/>
  <c r="M29"/>
  <c r="M30"/>
  <c r="D31"/>
  <c r="E31"/>
  <c r="F31"/>
  <c r="G31"/>
  <c r="H31"/>
  <c r="I31"/>
  <c r="J31"/>
  <c r="K31"/>
  <c r="M31"/>
  <c r="M32"/>
  <c r="E5" i="2"/>
  <c r="C5" s="1"/>
  <c r="R5"/>
  <c r="P5" s="1"/>
  <c r="P8" s="1"/>
  <c r="E6"/>
  <c r="C6" s="1"/>
  <c r="R6"/>
  <c r="P6" s="1"/>
  <c r="E7"/>
  <c r="C7" s="1"/>
  <c r="R7"/>
  <c r="P7" s="1"/>
  <c r="E8"/>
  <c r="G8"/>
  <c r="H8"/>
  <c r="I8"/>
  <c r="J8"/>
  <c r="K8"/>
  <c r="L8"/>
  <c r="M8"/>
  <c r="N8"/>
  <c r="O8"/>
  <c r="T8"/>
  <c r="U8"/>
  <c r="V8"/>
  <c r="W8"/>
  <c r="X8"/>
  <c r="Y8"/>
  <c r="Z8"/>
  <c r="AA8"/>
  <c r="AB8"/>
  <c r="E9"/>
  <c r="C9" s="1"/>
  <c r="C12" s="1"/>
  <c r="R9"/>
  <c r="E10"/>
  <c r="C10" s="1"/>
  <c r="R10"/>
  <c r="P10" s="1"/>
  <c r="E11"/>
  <c r="C11" s="1"/>
  <c r="R11"/>
  <c r="P11" s="1"/>
  <c r="G12"/>
  <c r="H12"/>
  <c r="I12"/>
  <c r="I24" s="1"/>
  <c r="I51" s="1"/>
  <c r="J12"/>
  <c r="K12"/>
  <c r="L12"/>
  <c r="M12"/>
  <c r="M24" s="1"/>
  <c r="N12"/>
  <c r="O12"/>
  <c r="T12"/>
  <c r="U12"/>
  <c r="V12"/>
  <c r="W12"/>
  <c r="W24" s="1"/>
  <c r="W51" s="1"/>
  <c r="X12"/>
  <c r="Y12"/>
  <c r="Z12"/>
  <c r="AA12"/>
  <c r="AA24" s="1"/>
  <c r="AB12"/>
  <c r="E13"/>
  <c r="C13" s="1"/>
  <c r="R13"/>
  <c r="P13" s="1"/>
  <c r="E14"/>
  <c r="C14" s="1"/>
  <c r="R14"/>
  <c r="P14" s="1"/>
  <c r="E15"/>
  <c r="C15" s="1"/>
  <c r="R15"/>
  <c r="P15" s="1"/>
  <c r="E16"/>
  <c r="C16" s="1"/>
  <c r="R16"/>
  <c r="P16" s="1"/>
  <c r="E17"/>
  <c r="C17" s="1"/>
  <c r="R17"/>
  <c r="P17" s="1"/>
  <c r="E18"/>
  <c r="C18" s="1"/>
  <c r="R18"/>
  <c r="P18" s="1"/>
  <c r="E19"/>
  <c r="C19" s="1"/>
  <c r="R19"/>
  <c r="P19" s="1"/>
  <c r="E20"/>
  <c r="C20" s="1"/>
  <c r="R20"/>
  <c r="P20" s="1"/>
  <c r="E21"/>
  <c r="C21" s="1"/>
  <c r="R21"/>
  <c r="P21" s="1"/>
  <c r="E22"/>
  <c r="C22" s="1"/>
  <c r="R22"/>
  <c r="P22" s="1"/>
  <c r="E23"/>
  <c r="C23" s="1"/>
  <c r="R23"/>
  <c r="P23" s="1"/>
  <c r="G24"/>
  <c r="H24"/>
  <c r="J24"/>
  <c r="K24"/>
  <c r="L24"/>
  <c r="N24"/>
  <c r="O24"/>
  <c r="T24"/>
  <c r="U24"/>
  <c r="U51" s="1"/>
  <c r="V24"/>
  <c r="X24"/>
  <c r="Y24"/>
  <c r="Z24"/>
  <c r="AB24"/>
  <c r="G26"/>
  <c r="H26"/>
  <c r="I26"/>
  <c r="J26"/>
  <c r="K26"/>
  <c r="L26"/>
  <c r="M26"/>
  <c r="N26"/>
  <c r="O26"/>
  <c r="T26"/>
  <c r="U26"/>
  <c r="V26"/>
  <c r="W26"/>
  <c r="W50" s="1"/>
  <c r="X26"/>
  <c r="Y26"/>
  <c r="Z26"/>
  <c r="AA26"/>
  <c r="AA50" s="1"/>
  <c r="AB26"/>
  <c r="E27"/>
  <c r="E26" s="1"/>
  <c r="R27"/>
  <c r="E28"/>
  <c r="C28" s="1"/>
  <c r="R28"/>
  <c r="P28" s="1"/>
  <c r="E29"/>
  <c r="C29" s="1"/>
  <c r="R29"/>
  <c r="P29" s="1"/>
  <c r="E30"/>
  <c r="C30" s="1"/>
  <c r="R30"/>
  <c r="P30" s="1"/>
  <c r="E31"/>
  <c r="C31" s="1"/>
  <c r="R31"/>
  <c r="P31" s="1"/>
  <c r="E32"/>
  <c r="C32" s="1"/>
  <c r="R32"/>
  <c r="P32" s="1"/>
  <c r="E33"/>
  <c r="C33" s="1"/>
  <c r="R33"/>
  <c r="P33" s="1"/>
  <c r="E34"/>
  <c r="C34" s="1"/>
  <c r="R34"/>
  <c r="P34" s="1"/>
  <c r="E35"/>
  <c r="C35" s="1"/>
  <c r="R35"/>
  <c r="P35" s="1"/>
  <c r="E36"/>
  <c r="C36" s="1"/>
  <c r="R36"/>
  <c r="P36" s="1"/>
  <c r="E37"/>
  <c r="C37" s="1"/>
  <c r="R37"/>
  <c r="P37" s="1"/>
  <c r="E38"/>
  <c r="C38" s="1"/>
  <c r="R38"/>
  <c r="P38" s="1"/>
  <c r="E39"/>
  <c r="C39" s="1"/>
  <c r="R39"/>
  <c r="P39" s="1"/>
  <c r="E40"/>
  <c r="C40" s="1"/>
  <c r="R40"/>
  <c r="P40" s="1"/>
  <c r="E41"/>
  <c r="C41" s="1"/>
  <c r="R41"/>
  <c r="P41" s="1"/>
  <c r="E42"/>
  <c r="C42" s="1"/>
  <c r="R42"/>
  <c r="P42" s="1"/>
  <c r="E43"/>
  <c r="C43" s="1"/>
  <c r="R43"/>
  <c r="P43" s="1"/>
  <c r="E44"/>
  <c r="C44" s="1"/>
  <c r="R44"/>
  <c r="P44" s="1"/>
  <c r="E45"/>
  <c r="C45" s="1"/>
  <c r="R45"/>
  <c r="P45" s="1"/>
  <c r="E46"/>
  <c r="C46" s="1"/>
  <c r="R46"/>
  <c r="P46" s="1"/>
  <c r="E47"/>
  <c r="C47" s="1"/>
  <c r="R47"/>
  <c r="P47" s="1"/>
  <c r="E48"/>
  <c r="C48" s="1"/>
  <c r="R48"/>
  <c r="P48" s="1"/>
  <c r="E49"/>
  <c r="C49" s="1"/>
  <c r="R49"/>
  <c r="P49" s="1"/>
  <c r="D50"/>
  <c r="D51" s="1"/>
  <c r="F50"/>
  <c r="G50"/>
  <c r="H50"/>
  <c r="H51" s="1"/>
  <c r="I50"/>
  <c r="J50"/>
  <c r="K50"/>
  <c r="L50"/>
  <c r="L51" s="1"/>
  <c r="M50"/>
  <c r="N50"/>
  <c r="N51" s="1"/>
  <c r="O50"/>
  <c r="Q50"/>
  <c r="Q51" s="1"/>
  <c r="S50"/>
  <c r="T50"/>
  <c r="T51" s="1"/>
  <c r="U50"/>
  <c r="V50"/>
  <c r="X50"/>
  <c r="X51" s="1"/>
  <c r="Y50"/>
  <c r="Z50"/>
  <c r="Z51" s="1"/>
  <c r="AB50"/>
  <c r="AB51" s="1"/>
  <c r="F51"/>
  <c r="G51"/>
  <c r="J51"/>
  <c r="K51"/>
  <c r="O51"/>
  <c r="S51"/>
  <c r="V51"/>
  <c r="E53"/>
  <c r="C53" s="1"/>
  <c r="R53"/>
  <c r="P53" s="1"/>
  <c r="E54"/>
  <c r="C54" s="1"/>
  <c r="R54"/>
  <c r="P54" s="1"/>
  <c r="E55"/>
  <c r="C55" s="1"/>
  <c r="R55"/>
  <c r="P55" s="1"/>
  <c r="E56"/>
  <c r="C56" s="1"/>
  <c r="R56"/>
  <c r="P56" s="1"/>
  <c r="E57"/>
  <c r="C57" s="1"/>
  <c r="R57"/>
  <c r="P57" s="1"/>
  <c r="E58"/>
  <c r="G58"/>
  <c r="H58"/>
  <c r="I58"/>
  <c r="J58"/>
  <c r="K58"/>
  <c r="L58"/>
  <c r="M58"/>
  <c r="N58"/>
  <c r="O58"/>
  <c r="T58"/>
  <c r="T67" s="1"/>
  <c r="T72" s="1"/>
  <c r="U58"/>
  <c r="U67" s="1"/>
  <c r="U72" s="1"/>
  <c r="V58"/>
  <c r="W58"/>
  <c r="X58"/>
  <c r="X67" s="1"/>
  <c r="X72" s="1"/>
  <c r="Y58"/>
  <c r="Y67" s="1"/>
  <c r="Z58"/>
  <c r="AA58"/>
  <c r="AB58"/>
  <c r="AB67" s="1"/>
  <c r="AB72" s="1"/>
  <c r="E59"/>
  <c r="C59" s="1"/>
  <c r="R59"/>
  <c r="R58" s="1"/>
  <c r="E60"/>
  <c r="C60" s="1"/>
  <c r="R60"/>
  <c r="P60" s="1"/>
  <c r="E61"/>
  <c r="C61" s="1"/>
  <c r="R61"/>
  <c r="P61" s="1"/>
  <c r="E62"/>
  <c r="C62" s="1"/>
  <c r="R62"/>
  <c r="P62" s="1"/>
  <c r="E63"/>
  <c r="C63" s="1"/>
  <c r="R63"/>
  <c r="P63" s="1"/>
  <c r="E64"/>
  <c r="C64" s="1"/>
  <c r="R64"/>
  <c r="P64" s="1"/>
  <c r="E65"/>
  <c r="C65" s="1"/>
  <c r="R65"/>
  <c r="P65" s="1"/>
  <c r="E66"/>
  <c r="C66" s="1"/>
  <c r="R66"/>
  <c r="P66" s="1"/>
  <c r="D67"/>
  <c r="F67"/>
  <c r="G67"/>
  <c r="H67"/>
  <c r="I67"/>
  <c r="J67"/>
  <c r="K67"/>
  <c r="L67"/>
  <c r="M67"/>
  <c r="N67"/>
  <c r="O67"/>
  <c r="Q67"/>
  <c r="S67"/>
  <c r="V67"/>
  <c r="W67"/>
  <c r="Z67"/>
  <c r="AA67"/>
  <c r="G69"/>
  <c r="H69"/>
  <c r="I69"/>
  <c r="J69"/>
  <c r="K69"/>
  <c r="L69"/>
  <c r="M69"/>
  <c r="N69"/>
  <c r="O69"/>
  <c r="T69"/>
  <c r="U69"/>
  <c r="V69"/>
  <c r="W69"/>
  <c r="X69"/>
  <c r="Y69"/>
  <c r="Z69"/>
  <c r="AA69"/>
  <c r="AB69"/>
  <c r="E70"/>
  <c r="C70" s="1"/>
  <c r="C69" s="1"/>
  <c r="R70"/>
  <c r="R69" s="1"/>
  <c r="E71"/>
  <c r="C71" s="1"/>
  <c r="R71"/>
  <c r="P71" s="1"/>
  <c r="D72"/>
  <c r="F72"/>
  <c r="G72"/>
  <c r="H72"/>
  <c r="I72"/>
  <c r="J72"/>
  <c r="K72"/>
  <c r="L72"/>
  <c r="M72"/>
  <c r="N72"/>
  <c r="O72"/>
  <c r="Q72"/>
  <c r="S72"/>
  <c r="V72"/>
  <c r="W72"/>
  <c r="Z72"/>
  <c r="AA72"/>
  <c r="E15" i="1"/>
  <c r="C15" s="1"/>
  <c r="T15"/>
  <c r="T18" s="1"/>
  <c r="T34" s="1"/>
  <c r="E16"/>
  <c r="C16" s="1"/>
  <c r="T16"/>
  <c r="R16" s="1"/>
  <c r="E17"/>
  <c r="C17"/>
  <c r="R17"/>
  <c r="T17"/>
  <c r="G18"/>
  <c r="H18"/>
  <c r="I18"/>
  <c r="J18"/>
  <c r="K18"/>
  <c r="K34"/>
  <c r="L18"/>
  <c r="L34" s="1"/>
  <c r="L66" s="1"/>
  <c r="M18"/>
  <c r="M34"/>
  <c r="M66" s="1"/>
  <c r="N18"/>
  <c r="O18"/>
  <c r="V18"/>
  <c r="V34"/>
  <c r="V66"/>
  <c r="W18"/>
  <c r="W34"/>
  <c r="W66"/>
  <c r="X18"/>
  <c r="Y18"/>
  <c r="Y34"/>
  <c r="Y66"/>
  <c r="Z18"/>
  <c r="AA18"/>
  <c r="AB18"/>
  <c r="AC18"/>
  <c r="AD18"/>
  <c r="E19"/>
  <c r="C19" s="1"/>
  <c r="T19"/>
  <c r="R19"/>
  <c r="E20"/>
  <c r="C20" s="1"/>
  <c r="T20"/>
  <c r="T22"/>
  <c r="C21"/>
  <c r="E21"/>
  <c r="T21"/>
  <c r="R21" s="1"/>
  <c r="G22"/>
  <c r="H22"/>
  <c r="I22"/>
  <c r="I34"/>
  <c r="J22"/>
  <c r="J34"/>
  <c r="J66"/>
  <c r="K22"/>
  <c r="L22"/>
  <c r="M22"/>
  <c r="N22"/>
  <c r="O22"/>
  <c r="V22"/>
  <c r="W22"/>
  <c r="X22"/>
  <c r="Y22"/>
  <c r="Z22"/>
  <c r="AA22"/>
  <c r="AB22"/>
  <c r="AC22"/>
  <c r="AC34" s="1"/>
  <c r="AC66" s="1"/>
  <c r="AD22"/>
  <c r="AD34"/>
  <c r="AD66"/>
  <c r="E23"/>
  <c r="C23"/>
  <c r="T23"/>
  <c r="R23" s="1"/>
  <c r="E24"/>
  <c r="C24"/>
  <c r="R24"/>
  <c r="T24"/>
  <c r="C25"/>
  <c r="E25"/>
  <c r="T25"/>
  <c r="R25"/>
  <c r="C26"/>
  <c r="E26"/>
  <c r="R26"/>
  <c r="T26"/>
  <c r="E27"/>
  <c r="C27"/>
  <c r="T27"/>
  <c r="R27"/>
  <c r="E28"/>
  <c r="C28"/>
  <c r="R28"/>
  <c r="T28"/>
  <c r="C29"/>
  <c r="E29"/>
  <c r="T29"/>
  <c r="R29"/>
  <c r="C30"/>
  <c r="E30"/>
  <c r="R30"/>
  <c r="T30"/>
  <c r="E31"/>
  <c r="C31" s="1"/>
  <c r="T31"/>
  <c r="R31" s="1"/>
  <c r="E32"/>
  <c r="C32"/>
  <c r="R32"/>
  <c r="T32"/>
  <c r="E33"/>
  <c r="C33" s="1"/>
  <c r="T33"/>
  <c r="R33" s="1"/>
  <c r="G34"/>
  <c r="G66"/>
  <c r="H34"/>
  <c r="N34"/>
  <c r="N66" s="1"/>
  <c r="O34"/>
  <c r="O66"/>
  <c r="X34"/>
  <c r="Z34"/>
  <c r="Z66"/>
  <c r="AA34"/>
  <c r="AB34"/>
  <c r="G41"/>
  <c r="H41"/>
  <c r="H65"/>
  <c r="I41"/>
  <c r="I65"/>
  <c r="J41"/>
  <c r="K41"/>
  <c r="K65"/>
  <c r="L41"/>
  <c r="M41"/>
  <c r="N41"/>
  <c r="O41"/>
  <c r="O65"/>
  <c r="T41"/>
  <c r="T65" s="1"/>
  <c r="V41"/>
  <c r="W41"/>
  <c r="X41"/>
  <c r="X65"/>
  <c r="X66"/>
  <c r="Y41"/>
  <c r="Z41"/>
  <c r="Z65"/>
  <c r="AA41"/>
  <c r="AA65" s="1"/>
  <c r="AB41"/>
  <c r="AB65"/>
  <c r="AB66" s="1"/>
  <c r="AC41"/>
  <c r="AC65"/>
  <c r="AD41"/>
  <c r="C42"/>
  <c r="E42"/>
  <c r="T42"/>
  <c r="R42"/>
  <c r="E43"/>
  <c r="R43"/>
  <c r="T43"/>
  <c r="E44"/>
  <c r="C44"/>
  <c r="T44"/>
  <c r="R44"/>
  <c r="E45"/>
  <c r="C45"/>
  <c r="R45"/>
  <c r="T45"/>
  <c r="C46"/>
  <c r="E46"/>
  <c r="T46"/>
  <c r="R46"/>
  <c r="E47"/>
  <c r="C47" s="1"/>
  <c r="C41" s="1"/>
  <c r="T47"/>
  <c r="R47" s="1"/>
  <c r="R41" s="1"/>
  <c r="E48"/>
  <c r="C48" s="1"/>
  <c r="T48"/>
  <c r="R48" s="1"/>
  <c r="E49"/>
  <c r="C49"/>
  <c r="R49"/>
  <c r="T49"/>
  <c r="C50"/>
  <c r="E50"/>
  <c r="T50"/>
  <c r="R50" s="1"/>
  <c r="E51"/>
  <c r="C51"/>
  <c r="R51"/>
  <c r="T51"/>
  <c r="E52"/>
  <c r="C52" s="1"/>
  <c r="T52"/>
  <c r="R52" s="1"/>
  <c r="E53"/>
  <c r="C53"/>
  <c r="R53"/>
  <c r="T53"/>
  <c r="C54"/>
  <c r="E54"/>
  <c r="T54"/>
  <c r="R54" s="1"/>
  <c r="E55"/>
  <c r="C55" s="1"/>
  <c r="R55"/>
  <c r="T55"/>
  <c r="E56"/>
  <c r="C56" s="1"/>
  <c r="T56"/>
  <c r="R56" s="1"/>
  <c r="E57"/>
  <c r="C57" s="1"/>
  <c r="R57"/>
  <c r="T57"/>
  <c r="C58"/>
  <c r="E58"/>
  <c r="T58"/>
  <c r="R58" s="1"/>
  <c r="E59"/>
  <c r="C59"/>
  <c r="R59"/>
  <c r="T59"/>
  <c r="E60"/>
  <c r="C60"/>
  <c r="T60"/>
  <c r="R60"/>
  <c r="E61"/>
  <c r="C61"/>
  <c r="R61"/>
  <c r="T61"/>
  <c r="C62"/>
  <c r="E62"/>
  <c r="T62"/>
  <c r="R62"/>
  <c r="E63"/>
  <c r="C63"/>
  <c r="R63"/>
  <c r="T63"/>
  <c r="E64"/>
  <c r="C64"/>
  <c r="T64"/>
  <c r="R64"/>
  <c r="D65"/>
  <c r="D66"/>
  <c r="F65"/>
  <c r="G65"/>
  <c r="J65"/>
  <c r="L65"/>
  <c r="M65"/>
  <c r="N65"/>
  <c r="S65"/>
  <c r="U65"/>
  <c r="V65"/>
  <c r="W65"/>
  <c r="Y65"/>
  <c r="AD65"/>
  <c r="F66"/>
  <c r="S66"/>
  <c r="U66"/>
  <c r="E73"/>
  <c r="C73" s="1"/>
  <c r="T73"/>
  <c r="R73"/>
  <c r="E74"/>
  <c r="C74"/>
  <c r="T74"/>
  <c r="R74" s="1"/>
  <c r="E75"/>
  <c r="C75"/>
  <c r="T75"/>
  <c r="R75"/>
  <c r="E76"/>
  <c r="C76"/>
  <c r="R76"/>
  <c r="T76"/>
  <c r="E77"/>
  <c r="C77" s="1"/>
  <c r="T77"/>
  <c r="R77"/>
  <c r="G78"/>
  <c r="G87"/>
  <c r="G92"/>
  <c r="H78"/>
  <c r="H87"/>
  <c r="H92"/>
  <c r="I78"/>
  <c r="J78"/>
  <c r="J87"/>
  <c r="J92"/>
  <c r="K78"/>
  <c r="K87"/>
  <c r="K92"/>
  <c r="L78"/>
  <c r="M78"/>
  <c r="N78"/>
  <c r="N87"/>
  <c r="O78"/>
  <c r="V78"/>
  <c r="W78"/>
  <c r="X78"/>
  <c r="Y78"/>
  <c r="Z78"/>
  <c r="Z87"/>
  <c r="Z92"/>
  <c r="AA78"/>
  <c r="AA87"/>
  <c r="AA92" s="1"/>
  <c r="AB78"/>
  <c r="AB87"/>
  <c r="AB92"/>
  <c r="AC78"/>
  <c r="AC87"/>
  <c r="AC92" s="1"/>
  <c r="AD78"/>
  <c r="AD87"/>
  <c r="AD92"/>
  <c r="E79"/>
  <c r="C79"/>
  <c r="C78"/>
  <c r="T79"/>
  <c r="T78"/>
  <c r="T87"/>
  <c r="C80"/>
  <c r="E80"/>
  <c r="R80"/>
  <c r="T80"/>
  <c r="E81"/>
  <c r="C81"/>
  <c r="T81"/>
  <c r="R81"/>
  <c r="C82"/>
  <c r="E82"/>
  <c r="E78"/>
  <c r="T82"/>
  <c r="R82"/>
  <c r="E83"/>
  <c r="C83"/>
  <c r="T83"/>
  <c r="R83"/>
  <c r="C84"/>
  <c r="E84"/>
  <c r="R84"/>
  <c r="T84"/>
  <c r="E85"/>
  <c r="C85"/>
  <c r="T85"/>
  <c r="R85"/>
  <c r="E86"/>
  <c r="E87" s="1"/>
  <c r="E92" s="1"/>
  <c r="T86"/>
  <c r="R86"/>
  <c r="D87"/>
  <c r="F87"/>
  <c r="F92"/>
  <c r="I87"/>
  <c r="I92"/>
  <c r="L87"/>
  <c r="L92" s="1"/>
  <c r="M87"/>
  <c r="O87"/>
  <c r="O92"/>
  <c r="S87"/>
  <c r="U87"/>
  <c r="U92"/>
  <c r="V87"/>
  <c r="W87"/>
  <c r="X87"/>
  <c r="X92"/>
  <c r="Y87"/>
  <c r="G89"/>
  <c r="H89"/>
  <c r="I89"/>
  <c r="J89"/>
  <c r="K89"/>
  <c r="L89"/>
  <c r="M89"/>
  <c r="M92" s="1"/>
  <c r="N89"/>
  <c r="N92" s="1"/>
  <c r="O89"/>
  <c r="V89"/>
  <c r="W89"/>
  <c r="X89"/>
  <c r="Y89"/>
  <c r="Z89"/>
  <c r="AA89"/>
  <c r="AB89"/>
  <c r="AC89"/>
  <c r="AD89"/>
  <c r="E90"/>
  <c r="E89" s="1"/>
  <c r="T90"/>
  <c r="E91"/>
  <c r="C91" s="1"/>
  <c r="T91"/>
  <c r="R91" s="1"/>
  <c r="D92"/>
  <c r="S92"/>
  <c r="V92"/>
  <c r="W92"/>
  <c r="Y92"/>
  <c r="I66"/>
  <c r="H66"/>
  <c r="K66"/>
  <c r="C43"/>
  <c r="R90"/>
  <c r="R89" s="1"/>
  <c r="R79"/>
  <c r="R78"/>
  <c r="R87"/>
  <c r="R20"/>
  <c r="R22" s="1"/>
  <c r="M7" i="3" l="1"/>
  <c r="D6"/>
  <c r="M6" s="1"/>
  <c r="Y51" i="2"/>
  <c r="AA51"/>
  <c r="E50"/>
  <c r="E69"/>
  <c r="R67"/>
  <c r="R72" s="1"/>
  <c r="R26"/>
  <c r="R50" s="1"/>
  <c r="M51"/>
  <c r="R12"/>
  <c r="Y72"/>
  <c r="E12"/>
  <c r="E24" s="1"/>
  <c r="E51" s="1"/>
  <c r="C67"/>
  <c r="C72" s="1"/>
  <c r="C8"/>
  <c r="C24" s="1"/>
  <c r="C58"/>
  <c r="P24"/>
  <c r="P70"/>
  <c r="P69" s="1"/>
  <c r="E67"/>
  <c r="E72" s="1"/>
  <c r="P59"/>
  <c r="P58" s="1"/>
  <c r="P67" s="1"/>
  <c r="P72" s="1"/>
  <c r="C27"/>
  <c r="C26" s="1"/>
  <c r="C50" s="1"/>
  <c r="P9"/>
  <c r="P12" s="1"/>
  <c r="R8"/>
  <c r="R24" s="1"/>
  <c r="R51" s="1"/>
  <c r="P27"/>
  <c r="P26" s="1"/>
  <c r="P50" s="1"/>
  <c r="AA66" i="1"/>
  <c r="C22"/>
  <c r="C87"/>
  <c r="C92" s="1"/>
  <c r="C65"/>
  <c r="R92"/>
  <c r="T92"/>
  <c r="R65"/>
  <c r="C18"/>
  <c r="T66"/>
  <c r="E22"/>
  <c r="R15"/>
  <c r="R18" s="1"/>
  <c r="R34" s="1"/>
  <c r="R66" s="1"/>
  <c r="T89"/>
  <c r="C86"/>
  <c r="E41"/>
  <c r="E65" s="1"/>
  <c r="E18"/>
  <c r="C90"/>
  <c r="C89" s="1"/>
  <c r="P51" i="2" l="1"/>
  <c r="C51"/>
  <c r="E34" i="1"/>
  <c r="E66" s="1"/>
  <c r="C34"/>
  <c r="C66" s="1"/>
</calcChain>
</file>

<file path=xl/sharedStrings.xml><?xml version="1.0" encoding="utf-8"?>
<sst xmlns="http://schemas.openxmlformats.org/spreadsheetml/2006/main" count="651" uniqueCount="293">
  <si>
    <t>АКТИВ</t>
  </si>
  <si>
    <t>Код строки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</si>
  <si>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</si>
  <si>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</si>
  <si>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</si>
  <si>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бюджет территориального государственного внебюджетного фонда</t>
  </si>
  <si>
    <t>I. Нефинансовые активы</t>
  </si>
  <si>
    <t>Основные средства (балансовая стоимость, 010100000)*</t>
  </si>
  <si>
    <t>Нефинансовые активы в пути (010700000)</t>
  </si>
  <si>
    <t>КОДЫ</t>
  </si>
  <si>
    <t>Единица измерения: руб.</t>
  </si>
  <si>
    <t>383</t>
  </si>
  <si>
    <t>0503320</t>
  </si>
  <si>
    <t>II. Финансовые активы</t>
  </si>
  <si>
    <t>III. Обязательства</t>
  </si>
  <si>
    <t>Расчеты по платежам в бюджеты (030300000)</t>
  </si>
  <si>
    <t>IV. Финансовый результат</t>
  </si>
  <si>
    <t>Результат по кассовым операциям бюджета (040200000)</t>
  </si>
  <si>
    <t>ПАССИВ</t>
  </si>
  <si>
    <t>Периодичность: годовая</t>
  </si>
  <si>
    <t>Форма по ОКУД</t>
  </si>
  <si>
    <t>Дата</t>
  </si>
  <si>
    <t>по ОКПО</t>
  </si>
  <si>
    <t>по ОКЕИ</t>
  </si>
  <si>
    <t>010</t>
  </si>
  <si>
    <t>020</t>
  </si>
  <si>
    <t>030</t>
  </si>
  <si>
    <t>040</t>
  </si>
  <si>
    <t>050</t>
  </si>
  <si>
    <t>060</t>
  </si>
  <si>
    <t>070</t>
  </si>
  <si>
    <t>080</t>
  </si>
  <si>
    <t>100</t>
  </si>
  <si>
    <t>101</t>
  </si>
  <si>
    <t>120</t>
  </si>
  <si>
    <t>150</t>
  </si>
  <si>
    <t>190</t>
  </si>
  <si>
    <t>210</t>
  </si>
  <si>
    <t>213</t>
  </si>
  <si>
    <t>230</t>
  </si>
  <si>
    <t>260</t>
  </si>
  <si>
    <t>290</t>
  </si>
  <si>
    <t>400</t>
  </si>
  <si>
    <t>410</t>
  </si>
  <si>
    <t>470</t>
  </si>
  <si>
    <t>510</t>
  </si>
  <si>
    <t xml:space="preserve">Наименование финансового органа  </t>
  </si>
  <si>
    <t xml:space="preserve">Наименование бюджета  </t>
  </si>
  <si>
    <t>на</t>
  </si>
  <si>
    <t>Форма 0503320 с.2</t>
  </si>
  <si>
    <t>БАЛАНС ИСПОЛНЕНИЯ КОНСОЛИДИРОВАННОГО БЮДЖЕТА СУБЪЕКТА РОССИЙСКОЙ ФЕДЕРАЦИИ</t>
  </si>
  <si>
    <t xml:space="preserve"> И БЮДЖЕТА ТЕРРИТОРИАЛЬНОГО ГОСУДАРСТВЕННОГО ВНЕБЮДЖЕТНОГО ФОНДА</t>
  </si>
  <si>
    <t>консолидированный бюджет
субъекта Российской Федерации
и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</si>
  <si>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</si>
  <si>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
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</si>
  <si>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</si>
  <si>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На конец отчетного периода</t>
  </si>
  <si>
    <t>021</t>
  </si>
  <si>
    <t>130</t>
  </si>
  <si>
    <t>140</t>
  </si>
  <si>
    <t>Затраты на изготовление готовой продукции, выполнение работ, услуг (010900000)</t>
  </si>
  <si>
    <t>200</t>
  </si>
  <si>
    <t>201</t>
  </si>
  <si>
    <t>203</t>
  </si>
  <si>
    <t>471</t>
  </si>
  <si>
    <t>На начало года</t>
  </si>
  <si>
    <t>по ОКТМО</t>
  </si>
  <si>
    <t>из них:
расчеты по налоговым вычетам по НДС (021010000)</t>
  </si>
  <si>
    <t>570</t>
  </si>
  <si>
    <t>580</t>
  </si>
  <si>
    <t>бюджеты внутригородских муниципальных образований городов федерального значения</t>
  </si>
  <si>
    <t>бюджеты городских поселений</t>
  </si>
  <si>
    <t>бюджеты сельских поселений</t>
  </si>
  <si>
    <t>бюджеты внутригородских районов</t>
  </si>
  <si>
    <t>бюджеты городских округов с внутригородским делением</t>
  </si>
  <si>
    <t xml:space="preserve">Уменьшение стоимости основных средств**, всего*      </t>
  </si>
  <si>
    <t xml:space="preserve">Основные средства (остаточная стоимость, стр. 010 - стр. 020)   </t>
  </si>
  <si>
    <t>Нематериальные активы (балансовая стоимость, 010200000)*</t>
  </si>
  <si>
    <t>051</t>
  </si>
  <si>
    <t>Уменьшение стоимости нематериальных активов**, всего*</t>
  </si>
  <si>
    <t>из них:
амортизация нематериальных активов*</t>
  </si>
  <si>
    <t>Нематериальные активы** (остаточная стоимость, стр. 040 - стр. 050)</t>
  </si>
  <si>
    <t>Непроизведенные активы (010300000)** (остаточная стоимость)</t>
  </si>
  <si>
    <t>Материальные запасы (010500000), всего</t>
  </si>
  <si>
    <t>081</t>
  </si>
  <si>
    <t>из них:
внеоборотные</t>
  </si>
  <si>
    <t>Права пользования активами (011100000)** (остаточная стоимость), всего</t>
  </si>
  <si>
    <t>из них:
долгосрочные</t>
  </si>
  <si>
    <t>Вложения в нефинансовые активы (010600000), всего</t>
  </si>
  <si>
    <t>121</t>
  </si>
  <si>
    <t>Нефинансовые активы имушества казны (010800000)** (остаточная стоимость)</t>
  </si>
  <si>
    <t>160</t>
  </si>
  <si>
    <t>Расходы будущих периодов (040150000)</t>
  </si>
  <si>
    <t>Итого по разделу I 
(стр.030 + стр.060 + стр.070 + стр.080 + стр.100 + стр.120 + стр.130 + стр. 140+ стр.150 + стр. 160)</t>
  </si>
  <si>
    <t>Форма 0503320 с.3</t>
  </si>
  <si>
    <t>Денежные средства учреждения (020100000), всего</t>
  </si>
  <si>
    <t>в том числе: 
на лицевых счетах учреждения в органе казначейства (020110000)</t>
  </si>
  <si>
    <t>в кредитной организации (020120000), всего</t>
  </si>
  <si>
    <t>204</t>
  </si>
  <si>
    <t>205</t>
  </si>
  <si>
    <t>из них:
на депозитах (020122000), 
всего</t>
  </si>
  <si>
    <t>206</t>
  </si>
  <si>
    <t>в иностранной валюте 
(020127000)</t>
  </si>
  <si>
    <t>Средства на счетах бюджета в органе Федерального казначейства (020210000), всего</t>
  </si>
  <si>
    <t>207</t>
  </si>
  <si>
    <t>в кассе учреждения 
(020130000)</t>
  </si>
  <si>
    <t>из них:
в иностранной валюте (020213000)</t>
  </si>
  <si>
    <t>220</t>
  </si>
  <si>
    <t>Средства на счетах бюджета в кредитной организации (020220000), всего</t>
  </si>
  <si>
    <t>223</t>
  </si>
  <si>
    <t>из них:
в иностранной валюте (020223000)</t>
  </si>
  <si>
    <t>Средства бюджета на депозитных счетах (020230000), всего</t>
  </si>
  <si>
    <t>240</t>
  </si>
  <si>
    <t>Финансовые вложения (020400000), всего</t>
  </si>
  <si>
    <t>241</t>
  </si>
  <si>
    <t>250</t>
  </si>
  <si>
    <t>Дебиторская задолженность по доходам (020500000, 020900000) всего</t>
  </si>
  <si>
    <t>251</t>
  </si>
  <si>
    <t>из них:
долгосрочная</t>
  </si>
  <si>
    <t>Дебиторская задолженность по выплатам (020600000, 020800000, 030300000), всего</t>
  </si>
  <si>
    <t>261</t>
  </si>
  <si>
    <t>270</t>
  </si>
  <si>
    <t>Расчеты по кредитам, займам (ссудам) (020700000), всего</t>
  </si>
  <si>
    <t>271</t>
  </si>
  <si>
    <t>280</t>
  </si>
  <si>
    <t>Прочие расчеты с дебиторами (021000000), всего</t>
  </si>
  <si>
    <t>282</t>
  </si>
  <si>
    <t>Вложения в финансовые активы (021500000), всего</t>
  </si>
  <si>
    <t>340</t>
  </si>
  <si>
    <t>350</t>
  </si>
  <si>
    <t>БАЛАНС (стр. 190 + стр. 340)</t>
  </si>
  <si>
    <t>Итого по разделу II (стр.200  + стр.210 + стр. 220 + стр.230 + стр.240 + стр.250 + стр.260 + стр.270 + стр.280 + стр.290)</t>
  </si>
  <si>
    <t>Форма 0503320 с.5</t>
  </si>
  <si>
    <t>Расчеты с кредиторами по долговым обязательствам (030100000), всего</t>
  </si>
  <si>
    <t>401</t>
  </si>
  <si>
    <t>Кредиторская задолженность по выплатам (030200000, 020800000, 030402000, 030403000), всего</t>
  </si>
  <si>
    <t>из них: 
долгосрочная</t>
  </si>
  <si>
    <t>411</t>
  </si>
  <si>
    <t>420</t>
  </si>
  <si>
    <t>430</t>
  </si>
  <si>
    <t>Иные расчеты, всего</t>
  </si>
  <si>
    <t>431</t>
  </si>
  <si>
    <t>в том числе: 
расчеты по средствам, полученным во временное распоряжение (030401000)</t>
  </si>
  <si>
    <t>432</t>
  </si>
  <si>
    <t>433</t>
  </si>
  <si>
    <t>434</t>
  </si>
  <si>
    <t>внутриведомственные расчеты (030404000)</t>
  </si>
  <si>
    <t>расчеты с прочими кредиторами (030406000)</t>
  </si>
  <si>
    <t>расчеты по налоговым вычетам по НДС (021010000)</t>
  </si>
  <si>
    <t>Кредиторская задолженность по доходам (020500000, 020900000), всего</t>
  </si>
  <si>
    <t>520</t>
  </si>
  <si>
    <t>Доходы будущих периодов (040140000)</t>
  </si>
  <si>
    <t>Резервы предстоящих расходов (040160000)</t>
  </si>
  <si>
    <t>550</t>
  </si>
  <si>
    <t>Итого по разделу III (стр. 400 + стр. 410 + стр. 420 + стр. 430 + стр. 470 + стр. 510 + стр. 520)</t>
  </si>
  <si>
    <t>Финансовый результат (040000000) (стр. 570 + стр 580 )</t>
  </si>
  <si>
    <t>560</t>
  </si>
  <si>
    <t xml:space="preserve">Финансовый результат экономического субъекта </t>
  </si>
  <si>
    <t>БАЛАНС (стр. 550 + стр. 560)</t>
  </si>
  <si>
    <t>700</t>
  </si>
  <si>
    <t>234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</si>
  <si>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</si>
  <si>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активов, раскрываемого в Пояснительной записке.</t>
  </si>
  <si>
    <t>Форма 0503320 с.4</t>
  </si>
  <si>
    <t>Форма 0503320 с.6</t>
  </si>
  <si>
    <t xml:space="preserve">из них:
амортизация основных средств*      </t>
  </si>
  <si>
    <t>Бюджет Валдайского муниципального района</t>
  </si>
  <si>
    <t>01 января 2021 г.</t>
  </si>
  <si>
    <t>02290350</t>
  </si>
  <si>
    <t>комитет финансов Администрации Валдайского муниципального района</t>
  </si>
  <si>
    <t>ГОД</t>
  </si>
  <si>
    <t>5</t>
  </si>
  <si>
    <t>01.01.2021</t>
  </si>
  <si>
    <t>3</t>
  </si>
  <si>
    <t>892</t>
  </si>
  <si>
    <t>500</t>
  </si>
  <si>
    <t>49608000</t>
  </si>
  <si>
    <t>БАЛАНС (ПАССИВ)</t>
  </si>
  <si>
    <t>040200000</t>
  </si>
  <si>
    <t>040100000</t>
  </si>
  <si>
    <t>040000000 (стр. 570 + стр 580 )</t>
  </si>
  <si>
    <t>Итого по разделу III</t>
  </si>
  <si>
    <t>040160000</t>
  </si>
  <si>
    <t>040140000</t>
  </si>
  <si>
    <t>020500000, 020900000</t>
  </si>
  <si>
    <t>021010000</t>
  </si>
  <si>
    <t>030406000</t>
  </si>
  <si>
    <t>030404000</t>
  </si>
  <si>
    <t>030401000</t>
  </si>
  <si>
    <t>030300000</t>
  </si>
  <si>
    <t>030200000, 020800000, 030402000, 030403000</t>
  </si>
  <si>
    <t>030100000</t>
  </si>
  <si>
    <t>БАЛАНС (АКТИВ)</t>
  </si>
  <si>
    <t>Итого по разделу II</t>
  </si>
  <si>
    <t>021500000</t>
  </si>
  <si>
    <t>021000000</t>
  </si>
  <si>
    <t>020700000</t>
  </si>
  <si>
    <t>020600000, 020800000, 030300000</t>
  </si>
  <si>
    <t>020400000</t>
  </si>
  <si>
    <t>020230000</t>
  </si>
  <si>
    <t>020223000</t>
  </si>
  <si>
    <t>020220000</t>
  </si>
  <si>
    <t>020210000</t>
  </si>
  <si>
    <t>020130000</t>
  </si>
  <si>
    <t>020127000</t>
  </si>
  <si>
    <t>020122000</t>
  </si>
  <si>
    <t>020120000</t>
  </si>
  <si>
    <t>020110000</t>
  </si>
  <si>
    <t>020100000</t>
  </si>
  <si>
    <t>II. Фин. активы</t>
  </si>
  <si>
    <t>Итого по разделу I</t>
  </si>
  <si>
    <t>040150000</t>
  </si>
  <si>
    <t>010900000</t>
  </si>
  <si>
    <t xml:space="preserve">010800000** </t>
  </si>
  <si>
    <t>010700000</t>
  </si>
  <si>
    <t>010600000</t>
  </si>
  <si>
    <t>011100000**</t>
  </si>
  <si>
    <t>010500000</t>
  </si>
  <si>
    <t xml:space="preserve">010300000** </t>
  </si>
  <si>
    <t>стр. 040 - стр. 050</t>
  </si>
  <si>
    <t>Уменьшение стоимости 
нематериальных активов**, всего*</t>
  </si>
  <si>
    <t>010200000</t>
  </si>
  <si>
    <t>стр. 010 - стр. 020</t>
  </si>
  <si>
    <t xml:space="preserve">Уменьшение стоимости 
основных средств**, всего*      </t>
  </si>
  <si>
    <t>010100000</t>
  </si>
  <si>
    <t>I. Нефин. активы</t>
  </si>
  <si>
    <t>бюджеты городов федерального значения</t>
  </si>
  <si>
    <t xml:space="preserve">бюджет субъекта </t>
  </si>
  <si>
    <t xml:space="preserve">суммы подлежащие исключению в рамках субъекта </t>
  </si>
  <si>
    <t>консолидированный бюджет
субъекта</t>
  </si>
  <si>
    <t>суммы подлежащие исключению в рамках субъекта и территориального  фонда</t>
  </si>
  <si>
    <t>консолидированный бюджет субъекта  и территориального фонда</t>
  </si>
  <si>
    <t>"_____"   ____________________  20___  г.</t>
  </si>
  <si>
    <t>(расшифровка подписи)</t>
  </si>
  <si>
    <t>(подпись)</t>
  </si>
  <si>
    <t>(руководитель 
централизованной 
бухгалтерии)</t>
  </si>
  <si>
    <t>Главный бухгалтер</t>
  </si>
  <si>
    <t>Руководитель                ______________________</t>
  </si>
  <si>
    <t>.</t>
  </si>
  <si>
    <t>По  предоставленным бюджетным кредитам другим бюджетам бюджетной системы Российской Федерации</t>
  </si>
  <si>
    <t>в том числе по видам активов:
По расчетам по межбюджетным трансфертам</t>
  </si>
  <si>
    <t>Бюджет территориального государственного внебюджетного фонда</t>
  </si>
  <si>
    <t>Бюджеты сельских поселений</t>
  </si>
  <si>
    <t>972</t>
  </si>
  <si>
    <t>971</t>
  </si>
  <si>
    <t>Бюджеты городских поселений</t>
  </si>
  <si>
    <t>962</t>
  </si>
  <si>
    <t>961</t>
  </si>
  <si>
    <t>960</t>
  </si>
  <si>
    <t>Бюджеты муниципальных районов</t>
  </si>
  <si>
    <t>952</t>
  </si>
  <si>
    <t>951</t>
  </si>
  <si>
    <t>950</t>
  </si>
  <si>
    <t>Бюджеты внутригородских районов</t>
  </si>
  <si>
    <t>942</t>
  </si>
  <si>
    <t>941</t>
  </si>
  <si>
    <t>940</t>
  </si>
  <si>
    <t>Бюджеты городских округов с внутригородским делением</t>
  </si>
  <si>
    <t>932</t>
  </si>
  <si>
    <t>931</t>
  </si>
  <si>
    <t>930</t>
  </si>
  <si>
    <t>Бюджеты городских округов</t>
  </si>
  <si>
    <t>922</t>
  </si>
  <si>
    <t>921</t>
  </si>
  <si>
    <t>920</t>
  </si>
  <si>
    <t>Бюджеты внутригородских муниципальных образований городов федерального значения</t>
  </si>
  <si>
    <t>912</t>
  </si>
  <si>
    <t>911</t>
  </si>
  <si>
    <t>910</t>
  </si>
  <si>
    <t>Бюджет субъекта Российской Федерации</t>
  </si>
  <si>
    <t>900</t>
  </si>
  <si>
    <t xml:space="preserve">Всего активов </t>
  </si>
  <si>
    <t>12</t>
  </si>
  <si>
    <t>11</t>
  </si>
  <si>
    <t>10</t>
  </si>
  <si>
    <t>9</t>
  </si>
  <si>
    <t>8</t>
  </si>
  <si>
    <t>7</t>
  </si>
  <si>
    <t>6</t>
  </si>
  <si>
    <t>ИТОГО</t>
  </si>
  <si>
    <t>Обязательства</t>
  </si>
  <si>
    <t>Код стро-ки</t>
  </si>
  <si>
    <t>Наименование показателя</t>
  </si>
  <si>
    <t>Активы</t>
  </si>
  <si>
    <t>Форма 0503320  с.11</t>
  </si>
  <si>
    <t>Таблица консолидируемых расчетов</t>
  </si>
  <si>
    <t>990</t>
  </si>
  <si>
    <t>991</t>
  </si>
  <si>
    <t>992</t>
  </si>
  <si>
    <t>970</t>
  </si>
  <si>
    <t>980</t>
  </si>
  <si>
    <t>981</t>
  </si>
  <si>
    <t>982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</si>
</sst>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2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i/>
      <sz val="7"/>
      <name val="Arial Cyr"/>
      <charset val="204"/>
    </font>
    <font>
      <b/>
      <sz val="7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9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</cellStyleXfs>
  <cellXfs count="253">
    <xf numFmtId="0" fontId="0" fillId="0" borderId="0" xfId="0"/>
    <xf numFmtId="0" fontId="3" fillId="0" borderId="0" xfId="0" applyFont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15" borderId="14" xfId="0" applyFont="1" applyFill="1" applyBorder="1" applyProtection="1"/>
    <xf numFmtId="49" fontId="2" fillId="15" borderId="15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2" fillId="15" borderId="14" xfId="0" applyFont="1" applyFill="1" applyBorder="1" applyAlignment="1" applyProtection="1">
      <alignment wrapText="1"/>
    </xf>
    <xf numFmtId="49" fontId="2" fillId="15" borderId="16" xfId="0" applyNumberFormat="1" applyFont="1" applyFill="1" applyBorder="1" applyAlignment="1" applyProtection="1">
      <alignment horizontal="center"/>
    </xf>
    <xf numFmtId="0" fontId="2" fillId="15" borderId="17" xfId="0" applyFont="1" applyFill="1" applyBorder="1" applyAlignment="1" applyProtection="1">
      <alignment horizontal="left" wrapText="1" indent="3"/>
    </xf>
    <xf numFmtId="0" fontId="2" fillId="15" borderId="14" xfId="0" applyFont="1" applyFill="1" applyBorder="1" applyAlignment="1" applyProtection="1">
      <alignment horizontal="left" wrapText="1" indent="3"/>
    </xf>
    <xf numFmtId="0" fontId="2" fillId="15" borderId="17" xfId="0" applyFont="1" applyFill="1" applyBorder="1" applyAlignment="1" applyProtection="1">
      <alignment horizontal="left" vertical="center" wrapText="1" indent="3"/>
    </xf>
    <xf numFmtId="0" fontId="21" fillId="16" borderId="14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0" fontId="2" fillId="15" borderId="14" xfId="0" applyFont="1" applyFill="1" applyBorder="1" applyAlignment="1" applyProtection="1">
      <alignment horizontal="left" wrapText="1"/>
    </xf>
    <xf numFmtId="49" fontId="2" fillId="16" borderId="15" xfId="0" applyNumberFormat="1" applyFont="1" applyFill="1" applyBorder="1" applyAlignment="1" applyProtection="1">
      <alignment horizontal="center"/>
    </xf>
    <xf numFmtId="0" fontId="3" fillId="17" borderId="14" xfId="0" applyFont="1" applyFill="1" applyBorder="1" applyAlignment="1" applyProtection="1">
      <alignment horizontal="left" wrapText="1"/>
    </xf>
    <xf numFmtId="49" fontId="21" fillId="17" borderId="18" xfId="0" applyNumberFormat="1" applyFont="1" applyFill="1" applyBorder="1" applyAlignment="1" applyProtection="1">
      <alignment horizontal="center"/>
    </xf>
    <xf numFmtId="0" fontId="21" fillId="16" borderId="14" xfId="0" applyFont="1" applyFill="1" applyBorder="1" applyAlignment="1" applyProtection="1">
      <alignment horizontal="left" wrapText="1"/>
    </xf>
    <xf numFmtId="49" fontId="21" fillId="16" borderId="15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wrapText="1"/>
    </xf>
    <xf numFmtId="49" fontId="21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>
      <alignment horizontal="center"/>
    </xf>
    <xf numFmtId="0" fontId="2" fillId="15" borderId="17" xfId="0" applyFont="1" applyFill="1" applyBorder="1" applyProtection="1"/>
    <xf numFmtId="0" fontId="22" fillId="15" borderId="19" xfId="0" applyFont="1" applyFill="1" applyBorder="1" applyAlignment="1" applyProtection="1">
      <alignment horizontal="center"/>
    </xf>
    <xf numFmtId="49" fontId="2" fillId="15" borderId="20" xfId="0" applyNumberFormat="1" applyFont="1" applyFill="1" applyBorder="1" applyAlignment="1" applyProtection="1">
      <alignment horizontal="center"/>
    </xf>
    <xf numFmtId="0" fontId="22" fillId="15" borderId="21" xfId="0" applyFont="1" applyFill="1" applyBorder="1" applyAlignment="1" applyProtection="1">
      <alignment horizontal="center"/>
    </xf>
    <xf numFmtId="0" fontId="22" fillId="15" borderId="22" xfId="0" applyFont="1" applyFill="1" applyBorder="1" applyAlignment="1" applyProtection="1">
      <alignment horizontal="center"/>
    </xf>
    <xf numFmtId="0" fontId="22" fillId="15" borderId="20" xfId="0" applyFont="1" applyFill="1" applyBorder="1" applyAlignment="1" applyProtection="1">
      <alignment horizontal="center"/>
    </xf>
    <xf numFmtId="0" fontId="2" fillId="15" borderId="17" xfId="0" applyFont="1" applyFill="1" applyBorder="1" applyAlignment="1" applyProtection="1">
      <alignment horizontal="left" wrapText="1"/>
    </xf>
    <xf numFmtId="0" fontId="22" fillId="15" borderId="23" xfId="0" applyFont="1" applyFill="1" applyBorder="1" applyAlignment="1" applyProtection="1">
      <alignment horizontal="center"/>
    </xf>
    <xf numFmtId="0" fontId="2" fillId="15" borderId="17" xfId="0" applyFont="1" applyFill="1" applyBorder="1" applyAlignment="1" applyProtection="1">
      <alignment wrapText="1"/>
    </xf>
    <xf numFmtId="49" fontId="2" fillId="15" borderId="24" xfId="0" applyNumberFormat="1" applyFont="1" applyFill="1" applyBorder="1" applyAlignment="1" applyProtection="1">
      <alignment horizontal="center"/>
    </xf>
    <xf numFmtId="49" fontId="2" fillId="15" borderId="22" xfId="0" applyNumberFormat="1" applyFont="1" applyFill="1" applyBorder="1" applyAlignment="1" applyProtection="1">
      <alignment horizontal="center"/>
    </xf>
    <xf numFmtId="49" fontId="2" fillId="15" borderId="25" xfId="0" applyNumberFormat="1" applyFont="1" applyFill="1" applyBorder="1" applyAlignment="1" applyProtection="1">
      <alignment horizontal="center"/>
    </xf>
    <xf numFmtId="0" fontId="21" fillId="16" borderId="14" xfId="0" applyFont="1" applyFill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center"/>
    </xf>
    <xf numFmtId="0" fontId="22" fillId="15" borderId="29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164" fontId="2" fillId="16" borderId="31" xfId="0" applyNumberFormat="1" applyFont="1" applyFill="1" applyBorder="1" applyAlignment="1" applyProtection="1">
      <alignment horizontal="right"/>
    </xf>
    <xf numFmtId="164" fontId="2" fillId="16" borderId="32" xfId="0" applyNumberFormat="1" applyFont="1" applyFill="1" applyBorder="1" applyAlignment="1" applyProtection="1">
      <alignment horizontal="right"/>
    </xf>
    <xf numFmtId="164" fontId="2" fillId="0" borderId="31" xfId="0" applyNumberFormat="1" applyFont="1" applyFill="1" applyBorder="1" applyAlignment="1" applyProtection="1">
      <alignment horizontal="right"/>
      <protection locked="0"/>
    </xf>
    <xf numFmtId="164" fontId="2" fillId="0" borderId="32" xfId="0" applyNumberFormat="1" applyFont="1" applyFill="1" applyBorder="1" applyAlignment="1" applyProtection="1">
      <alignment horizontal="right"/>
      <protection locked="0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164" fontId="2" fillId="0" borderId="33" xfId="0" applyNumberFormat="1" applyFont="1" applyFill="1" applyBorder="1" applyAlignment="1" applyProtection="1">
      <alignment horizontal="right"/>
      <protection locked="0"/>
    </xf>
    <xf numFmtId="164" fontId="2" fillId="16" borderId="11" xfId="0" applyNumberFormat="1" applyFont="1" applyFill="1" applyBorder="1" applyAlignment="1" applyProtection="1">
      <alignment horizontal="right"/>
    </xf>
    <xf numFmtId="164" fontId="2" fillId="0" borderId="12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1" fillId="17" borderId="13" xfId="0" applyNumberFormat="1" applyFont="1" applyFill="1" applyBorder="1" applyAlignment="1" applyProtection="1">
      <alignment horizontal="right"/>
    </xf>
    <xf numFmtId="164" fontId="21" fillId="17" borderId="34" xfId="0" applyNumberFormat="1" applyFont="1" applyFill="1" applyBorder="1" applyAlignment="1" applyProtection="1">
      <alignment horizontal="right"/>
    </xf>
    <xf numFmtId="164" fontId="2" fillId="15" borderId="12" xfId="0" applyNumberFormat="1" applyFont="1" applyFill="1" applyBorder="1" applyAlignment="1" applyProtection="1">
      <alignment horizontal="right"/>
    </xf>
    <xf numFmtId="164" fontId="2" fillId="15" borderId="23" xfId="0" applyNumberFormat="1" applyFont="1" applyFill="1" applyBorder="1" applyAlignment="1" applyProtection="1">
      <alignment horizontal="right"/>
    </xf>
    <xf numFmtId="14" fontId="4" fillId="0" borderId="27" xfId="0" applyNumberFormat="1" applyFont="1" applyBorder="1" applyAlignment="1" applyProtection="1">
      <alignment horizontal="center"/>
    </xf>
    <xf numFmtId="49" fontId="0" fillId="0" borderId="0" xfId="0" applyNumberFormat="1" applyProtection="1"/>
    <xf numFmtId="49" fontId="0" fillId="0" borderId="35" xfId="0" applyNumberFormat="1" applyBorder="1" applyAlignment="1" applyProtection="1">
      <alignment horizontal="left" wrapText="1"/>
      <protection locked="0"/>
    </xf>
    <xf numFmtId="0" fontId="2" fillId="15" borderId="14" xfId="0" applyFont="1" applyFill="1" applyBorder="1" applyAlignment="1" applyProtection="1">
      <alignment horizontal="left" vertical="center" wrapText="1"/>
    </xf>
    <xf numFmtId="49" fontId="0" fillId="18" borderId="0" xfId="0" applyNumberFormat="1" applyFill="1" applyProtection="1"/>
    <xf numFmtId="0" fontId="2" fillId="15" borderId="14" xfId="0" applyFont="1" applyFill="1" applyBorder="1" applyAlignment="1" applyProtection="1">
      <alignment horizontal="left" wrapText="1" indent="6"/>
    </xf>
    <xf numFmtId="0" fontId="2" fillId="15" borderId="17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2" fillId="15" borderId="14" xfId="0" applyFont="1" applyFill="1" applyBorder="1" applyAlignment="1" applyProtection="1">
      <alignment horizontal="left" wrapText="1" indent="5"/>
    </xf>
    <xf numFmtId="164" fontId="2" fillId="19" borderId="11" xfId="0" applyNumberFormat="1" applyFont="1" applyFill="1" applyBorder="1" applyAlignment="1" applyProtection="1">
      <alignment horizontal="right"/>
      <protection locked="0"/>
    </xf>
    <xf numFmtId="49" fontId="21" fillId="16" borderId="18" xfId="0" applyNumberFormat="1" applyFont="1" applyFill="1" applyBorder="1" applyAlignment="1" applyProtection="1">
      <alignment horizontal="center"/>
    </xf>
    <xf numFmtId="164" fontId="22" fillId="15" borderId="13" xfId="0" applyNumberFormat="1" applyFont="1" applyFill="1" applyBorder="1" applyAlignment="1" applyProtection="1">
      <alignment horizontal="right"/>
    </xf>
    <xf numFmtId="0" fontId="21" fillId="16" borderId="36" xfId="0" applyFont="1" applyFill="1" applyBorder="1" applyAlignment="1" applyProtection="1">
      <alignment vertical="center" wrapText="1"/>
    </xf>
    <xf numFmtId="164" fontId="22" fillId="15" borderId="21" xfId="0" applyNumberFormat="1" applyFont="1" applyFill="1" applyBorder="1" applyAlignment="1" applyProtection="1">
      <alignment horizontal="right"/>
    </xf>
    <xf numFmtId="164" fontId="22" fillId="15" borderId="24" xfId="0" applyNumberFormat="1" applyFont="1" applyFill="1" applyBorder="1" applyAlignment="1" applyProtection="1">
      <alignment horizontal="right"/>
    </xf>
    <xf numFmtId="164" fontId="22" fillId="15" borderId="37" xfId="0" applyNumberFormat="1" applyFont="1" applyFill="1" applyBorder="1" applyAlignment="1" applyProtection="1">
      <alignment horizontal="right"/>
    </xf>
    <xf numFmtId="164" fontId="2" fillId="16" borderId="17" xfId="0" applyNumberFormat="1" applyFont="1" applyFill="1" applyBorder="1" applyAlignment="1" applyProtection="1">
      <alignment horizontal="right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164" fontId="2" fillId="0" borderId="17" xfId="0" applyNumberFormat="1" applyFont="1" applyFill="1" applyBorder="1" applyAlignment="1" applyProtection="1">
      <alignment horizontal="right"/>
      <protection locked="0"/>
    </xf>
    <xf numFmtId="164" fontId="2" fillId="16" borderId="14" xfId="0" applyNumberFormat="1" applyFont="1" applyFill="1" applyBorder="1" applyAlignment="1" applyProtection="1">
      <alignment horizontal="right"/>
    </xf>
    <xf numFmtId="164" fontId="21" fillId="17" borderId="30" xfId="0" applyNumberFormat="1" applyFont="1" applyFill="1" applyBorder="1" applyAlignment="1" applyProtection="1">
      <alignment horizontal="right"/>
    </xf>
    <xf numFmtId="0" fontId="2" fillId="0" borderId="38" xfId="0" applyFont="1" applyFill="1" applyBorder="1" applyAlignment="1" applyProtection="1">
      <alignment horizontal="center" vertical="center"/>
    </xf>
    <xf numFmtId="0" fontId="22" fillId="15" borderId="39" xfId="0" applyFont="1" applyFill="1" applyBorder="1" applyAlignment="1" applyProtection="1">
      <alignment horizontal="center"/>
    </xf>
    <xf numFmtId="4" fontId="22" fillId="15" borderId="24" xfId="0" applyNumberFormat="1" applyFont="1" applyFill="1" applyBorder="1" applyAlignment="1" applyProtection="1">
      <alignment horizontal="center"/>
    </xf>
    <xf numFmtId="0" fontId="2" fillId="15" borderId="40" xfId="0" applyFont="1" applyFill="1" applyBorder="1" applyProtection="1"/>
    <xf numFmtId="0" fontId="2" fillId="15" borderId="40" xfId="0" applyFont="1" applyFill="1" applyBorder="1" applyAlignment="1" applyProtection="1">
      <alignment horizontal="left" vertical="center" wrapText="1" indent="3"/>
    </xf>
    <xf numFmtId="0" fontId="2" fillId="15" borderId="41" xfId="0" applyFont="1" applyFill="1" applyBorder="1" applyAlignment="1" applyProtection="1">
      <alignment horizontal="left" wrapText="1" indent="3"/>
    </xf>
    <xf numFmtId="0" fontId="2" fillId="15" borderId="41" xfId="0" applyFont="1" applyFill="1" applyBorder="1" applyAlignment="1" applyProtection="1">
      <alignment horizontal="left" wrapText="1" indent="5"/>
    </xf>
    <xf numFmtId="0" fontId="2" fillId="15" borderId="41" xfId="0" applyFont="1" applyFill="1" applyBorder="1" applyAlignment="1" applyProtection="1">
      <alignment horizontal="left" wrapText="1" indent="6"/>
    </xf>
    <xf numFmtId="0" fontId="2" fillId="15" borderId="41" xfId="0" applyFont="1" applyFill="1" applyBorder="1" applyAlignment="1" applyProtection="1">
      <alignment horizontal="left" wrapText="1"/>
    </xf>
    <xf numFmtId="0" fontId="2" fillId="15" borderId="40" xfId="0" applyFont="1" applyFill="1" applyBorder="1" applyAlignment="1" applyProtection="1">
      <alignment horizontal="left" wrapText="1" indent="3"/>
    </xf>
    <xf numFmtId="0" fontId="2" fillId="15" borderId="40" xfId="0" applyFont="1" applyFill="1" applyBorder="1" applyAlignment="1" applyProtection="1">
      <alignment horizontal="left" vertical="center" wrapText="1"/>
    </xf>
    <xf numFmtId="0" fontId="21" fillId="16" borderId="41" xfId="0" applyFont="1" applyFill="1" applyBorder="1" applyAlignment="1" applyProtection="1">
      <alignment horizontal="left" vertical="center" wrapText="1"/>
    </xf>
    <xf numFmtId="164" fontId="2" fillId="16" borderId="33" xfId="0" applyNumberFormat="1" applyFont="1" applyFill="1" applyBorder="1" applyAlignment="1" applyProtection="1">
      <alignment horizontal="right"/>
    </xf>
    <xf numFmtId="0" fontId="3" fillId="17" borderId="42" xfId="0" applyFont="1" applyFill="1" applyBorder="1" applyAlignment="1" applyProtection="1">
      <alignment horizontal="left" wrapText="1"/>
    </xf>
    <xf numFmtId="49" fontId="2" fillId="15" borderId="21" xfId="0" applyNumberFormat="1" applyFont="1" applyFill="1" applyBorder="1" applyAlignment="1" applyProtection="1">
      <alignment horizontal="center"/>
    </xf>
    <xf numFmtId="164" fontId="2" fillId="19" borderId="14" xfId="0" applyNumberFormat="1" applyFont="1" applyFill="1" applyBorder="1" applyAlignment="1" applyProtection="1">
      <alignment horizontal="right"/>
      <protection locked="0"/>
    </xf>
    <xf numFmtId="164" fontId="2" fillId="15" borderId="19" xfId="0" applyNumberFormat="1" applyFont="1" applyFill="1" applyBorder="1" applyAlignment="1" applyProtection="1">
      <alignment horizontal="right"/>
    </xf>
    <xf numFmtId="0" fontId="22" fillId="15" borderId="43" xfId="0" applyFont="1" applyFill="1" applyBorder="1" applyAlignment="1" applyProtection="1">
      <alignment horizontal="center"/>
    </xf>
    <xf numFmtId="0" fontId="2" fillId="15" borderId="40" xfId="0" applyFont="1" applyFill="1" applyBorder="1" applyAlignment="1" applyProtection="1">
      <alignment wrapText="1"/>
    </xf>
    <xf numFmtId="164" fontId="2" fillId="19" borderId="33" xfId="0" applyNumberFormat="1" applyFont="1" applyFill="1" applyBorder="1" applyAlignment="1" applyProtection="1">
      <alignment horizontal="right"/>
      <protection locked="0"/>
    </xf>
    <xf numFmtId="0" fontId="2" fillId="15" borderId="41" xfId="0" applyFont="1" applyFill="1" applyBorder="1" applyAlignment="1" applyProtection="1">
      <alignment horizontal="left" vertical="center" wrapText="1"/>
    </xf>
    <xf numFmtId="0" fontId="21" fillId="16" borderId="41" xfId="0" applyFont="1" applyFill="1" applyBorder="1" applyAlignment="1" applyProtection="1">
      <alignment horizontal="left" wrapText="1"/>
    </xf>
    <xf numFmtId="0" fontId="22" fillId="15" borderId="25" xfId="0" applyFont="1" applyFill="1" applyBorder="1" applyAlignment="1" applyProtection="1">
      <alignment horizontal="center"/>
    </xf>
    <xf numFmtId="0" fontId="2" fillId="15" borderId="40" xfId="0" applyFont="1" applyFill="1" applyBorder="1" applyAlignment="1" applyProtection="1">
      <alignment horizontal="left" wrapText="1"/>
    </xf>
    <xf numFmtId="164" fontId="21" fillId="16" borderId="11" xfId="0" applyNumberFormat="1" applyFont="1" applyFill="1" applyBorder="1" applyAlignment="1" applyProtection="1">
      <alignment horizontal="right"/>
    </xf>
    <xf numFmtId="164" fontId="21" fillId="16" borderId="13" xfId="0" applyNumberFormat="1" applyFont="1" applyFill="1" applyBorder="1" applyAlignment="1" applyProtection="1">
      <alignment horizontal="right"/>
    </xf>
    <xf numFmtId="164" fontId="21" fillId="16" borderId="34" xfId="0" applyNumberFormat="1" applyFont="1" applyFill="1" applyBorder="1" applyAlignment="1" applyProtection="1">
      <alignment horizontal="right"/>
    </xf>
    <xf numFmtId="164" fontId="4" fillId="15" borderId="31" xfId="0" applyNumberFormat="1" applyFont="1" applyFill="1" applyBorder="1" applyAlignment="1" applyProtection="1">
      <alignment horizontal="right"/>
    </xf>
    <xf numFmtId="164" fontId="4" fillId="15" borderId="11" xfId="0" applyNumberFormat="1" applyFont="1" applyFill="1" applyBorder="1" applyAlignment="1" applyProtection="1">
      <alignment horizontal="right"/>
    </xf>
    <xf numFmtId="164" fontId="21" fillId="16" borderId="14" xfId="0" applyNumberFormat="1" applyFont="1" applyFill="1" applyBorder="1" applyAlignment="1" applyProtection="1">
      <alignment horizontal="right"/>
    </xf>
    <xf numFmtId="164" fontId="4" fillId="0" borderId="31" xfId="0" applyNumberFormat="1" applyFont="1" applyFill="1" applyBorder="1" applyAlignment="1" applyProtection="1">
      <alignment horizontal="right"/>
      <protection locked="0"/>
    </xf>
    <xf numFmtId="164" fontId="4" fillId="0" borderId="14" xfId="0" applyNumberFormat="1" applyFont="1" applyFill="1" applyBorder="1" applyAlignment="1" applyProtection="1">
      <alignment horizontal="right"/>
      <protection locked="0"/>
    </xf>
    <xf numFmtId="164" fontId="21" fillId="16" borderId="33" xfId="0" applyNumberFormat="1" applyFont="1" applyFill="1" applyBorder="1" applyAlignment="1" applyProtection="1">
      <alignment horizontal="right"/>
    </xf>
    <xf numFmtId="164" fontId="4" fillId="15" borderId="44" xfId="0" applyNumberFormat="1" applyFont="1" applyFill="1" applyBorder="1" applyAlignment="1" applyProtection="1">
      <alignment horizontal="right"/>
    </xf>
    <xf numFmtId="164" fontId="4" fillId="0" borderId="33" xfId="0" applyNumberFormat="1" applyFont="1" applyFill="1" applyBorder="1" applyAlignment="1" applyProtection="1">
      <alignment horizontal="right"/>
      <protection locked="0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wrapText="1"/>
    </xf>
    <xf numFmtId="164" fontId="21" fillId="20" borderId="34" xfId="0" applyNumberFormat="1" applyFont="1" applyFill="1" applyBorder="1" applyAlignment="1" applyProtection="1">
      <alignment horizontal="right"/>
    </xf>
    <xf numFmtId="164" fontId="21" fillId="20" borderId="13" xfId="0" applyNumberFormat="1" applyFont="1" applyFill="1" applyBorder="1" applyAlignment="1" applyProtection="1">
      <alignment horizontal="right"/>
    </xf>
    <xf numFmtId="164" fontId="21" fillId="20" borderId="30" xfId="0" applyNumberFormat="1" applyFont="1" applyFill="1" applyBorder="1" applyAlignment="1" applyProtection="1">
      <alignment horizontal="right"/>
    </xf>
    <xf numFmtId="49" fontId="21" fillId="20" borderId="18" xfId="0" applyNumberFormat="1" applyFont="1" applyFill="1" applyBorder="1" applyAlignment="1" applyProtection="1">
      <alignment horizontal="center"/>
    </xf>
    <xf numFmtId="49" fontId="3" fillId="20" borderId="14" xfId="0" applyNumberFormat="1" applyFont="1" applyFill="1" applyBorder="1" applyAlignment="1" applyProtection="1">
      <alignment horizontal="left" wrapText="1"/>
    </xf>
    <xf numFmtId="164" fontId="4" fillId="21" borderId="31" xfId="0" applyNumberFormat="1" applyFont="1" applyFill="1" applyBorder="1" applyAlignment="1" applyProtection="1">
      <alignment horizontal="right"/>
    </xf>
    <xf numFmtId="49" fontId="2" fillId="21" borderId="15" xfId="0" applyNumberFormat="1" applyFont="1" applyFill="1" applyBorder="1" applyAlignment="1" applyProtection="1">
      <alignment horizontal="center"/>
    </xf>
    <xf numFmtId="49" fontId="2" fillId="21" borderId="14" xfId="0" applyNumberFormat="1" applyFont="1" applyFill="1" applyBorder="1" applyAlignment="1" applyProtection="1">
      <alignment horizontal="left" wrapText="1"/>
    </xf>
    <xf numFmtId="49" fontId="2" fillId="21" borderId="16" xfId="0" applyNumberFormat="1" applyFont="1" applyFill="1" applyBorder="1" applyAlignment="1" applyProtection="1">
      <alignment horizontal="center"/>
    </xf>
    <xf numFmtId="49" fontId="2" fillId="21" borderId="17" xfId="0" applyNumberFormat="1" applyFont="1" applyFill="1" applyBorder="1" applyAlignment="1" applyProtection="1">
      <alignment horizontal="left" wrapText="1"/>
    </xf>
    <xf numFmtId="164" fontId="2" fillId="21" borderId="23" xfId="0" applyNumberFormat="1" applyFont="1" applyFill="1" applyBorder="1" applyAlignment="1" applyProtection="1">
      <alignment horizontal="right"/>
    </xf>
    <xf numFmtId="164" fontId="2" fillId="21" borderId="12" xfId="0" applyNumberFormat="1" applyFont="1" applyFill="1" applyBorder="1" applyAlignment="1" applyProtection="1">
      <alignment horizontal="right"/>
    </xf>
    <xf numFmtId="164" fontId="2" fillId="21" borderId="19" xfId="0" applyNumberFormat="1" applyFont="1" applyFill="1" applyBorder="1" applyAlignment="1" applyProtection="1">
      <alignment horizontal="right"/>
    </xf>
    <xf numFmtId="49" fontId="2" fillId="21" borderId="25" xfId="0" applyNumberFormat="1" applyFont="1" applyFill="1" applyBorder="1" applyAlignment="1" applyProtection="1">
      <alignment horizontal="center"/>
    </xf>
    <xf numFmtId="49" fontId="22" fillId="21" borderId="19" xfId="0" applyNumberFormat="1" applyFont="1" applyFill="1" applyBorder="1" applyAlignment="1" applyProtection="1">
      <alignment horizontal="center"/>
    </xf>
    <xf numFmtId="49" fontId="21" fillId="16" borderId="14" xfId="0" applyNumberFormat="1" applyFont="1" applyFill="1" applyBorder="1" applyAlignment="1" applyProtection="1">
      <alignment horizontal="left" wrapText="1"/>
    </xf>
    <xf numFmtId="49" fontId="2" fillId="21" borderId="14" xfId="0" applyNumberFormat="1" applyFont="1" applyFill="1" applyBorder="1" applyAlignment="1" applyProtection="1">
      <alignment horizontal="left" wrapText="1" indent="3"/>
    </xf>
    <xf numFmtId="49" fontId="2" fillId="21" borderId="14" xfId="0" applyNumberFormat="1" applyFont="1" applyFill="1" applyBorder="1" applyAlignment="1" applyProtection="1">
      <alignment horizontal="left" vertical="center" wrapText="1"/>
    </xf>
    <xf numFmtId="49" fontId="2" fillId="21" borderId="17" xfId="0" applyNumberFormat="1" applyFont="1" applyFill="1" applyBorder="1" applyAlignment="1" applyProtection="1">
      <alignment horizontal="left" wrapText="1" indent="3"/>
    </xf>
    <xf numFmtId="49" fontId="2" fillId="21" borderId="17" xfId="0" applyNumberFormat="1" applyFont="1" applyFill="1" applyBorder="1" applyAlignment="1" applyProtection="1">
      <alignment wrapText="1"/>
    </xf>
    <xf numFmtId="49" fontId="2" fillId="21" borderId="22" xfId="0" applyNumberFormat="1" applyFont="1" applyFill="1" applyBorder="1" applyAlignment="1" applyProtection="1">
      <alignment horizontal="center"/>
    </xf>
    <xf numFmtId="49" fontId="2" fillId="21" borderId="24" xfId="0" applyNumberFormat="1" applyFont="1" applyFill="1" applyBorder="1" applyAlignment="1" applyProtection="1">
      <alignment horizontal="center"/>
    </xf>
    <xf numFmtId="49" fontId="2" fillId="21" borderId="21" xfId="0" applyNumberFormat="1" applyFont="1" applyFill="1" applyBorder="1" applyAlignment="1" applyProtection="1">
      <alignment horizontal="center"/>
    </xf>
    <xf numFmtId="49" fontId="2" fillId="21" borderId="20" xfId="0" applyNumberFormat="1" applyFont="1" applyFill="1" applyBorder="1" applyAlignment="1" applyProtection="1">
      <alignment horizontal="center"/>
    </xf>
    <xf numFmtId="49" fontId="22" fillId="21" borderId="23" xfId="0" applyNumberFormat="1" applyFont="1" applyFill="1" applyBorder="1" applyAlignment="1" applyProtection="1">
      <alignment horizontal="left"/>
    </xf>
    <xf numFmtId="49" fontId="21" fillId="16" borderId="14" xfId="0" applyNumberFormat="1" applyFont="1" applyFill="1" applyBorder="1" applyAlignment="1" applyProtection="1">
      <alignment horizontal="left" vertical="center" wrapText="1"/>
    </xf>
    <xf numFmtId="164" fontId="4" fillId="21" borderId="11" xfId="0" applyNumberFormat="1" applyFont="1" applyFill="1" applyBorder="1" applyAlignment="1" applyProtection="1">
      <alignment horizontal="right"/>
    </xf>
    <xf numFmtId="49" fontId="2" fillId="21" borderId="17" xfId="0" applyNumberFormat="1" applyFont="1" applyFill="1" applyBorder="1" applyAlignment="1" applyProtection="1">
      <alignment horizontal="left" vertical="center" wrapText="1" indent="3"/>
    </xf>
    <xf numFmtId="49" fontId="2" fillId="21" borderId="17" xfId="0" applyNumberFormat="1" applyFont="1" applyFill="1" applyBorder="1" applyAlignment="1" applyProtection="1">
      <alignment horizontal="left" vertical="center" wrapText="1"/>
    </xf>
    <xf numFmtId="49" fontId="2" fillId="21" borderId="14" xfId="0" applyNumberFormat="1" applyFont="1" applyFill="1" applyBorder="1" applyAlignment="1" applyProtection="1">
      <alignment horizontal="left" wrapText="1" indent="5"/>
    </xf>
    <xf numFmtId="49" fontId="2" fillId="21" borderId="14" xfId="0" applyNumberFormat="1" applyFont="1" applyFill="1" applyBorder="1" applyAlignment="1" applyProtection="1">
      <alignment horizontal="left" wrapText="1" indent="6"/>
    </xf>
    <xf numFmtId="164" fontId="4" fillId="21" borderId="44" xfId="0" applyNumberFormat="1" applyFont="1" applyFill="1" applyBorder="1" applyAlignment="1" applyProtection="1">
      <alignment horizontal="right"/>
    </xf>
    <xf numFmtId="49" fontId="2" fillId="21" borderId="17" xfId="0" applyNumberFormat="1" applyFont="1" applyFill="1" applyBorder="1" applyProtection="1"/>
    <xf numFmtId="0" fontId="22" fillId="21" borderId="22" xfId="0" applyFont="1" applyFill="1" applyBorder="1" applyAlignment="1" applyProtection="1">
      <alignment horizontal="center"/>
    </xf>
    <xf numFmtId="0" fontId="22" fillId="21" borderId="21" xfId="0" applyFont="1" applyFill="1" applyBorder="1" applyAlignment="1" applyProtection="1">
      <alignment horizontal="center"/>
    </xf>
    <xf numFmtId="4" fontId="22" fillId="21" borderId="24" xfId="0" applyNumberFormat="1" applyFont="1" applyFill="1" applyBorder="1" applyAlignment="1" applyProtection="1">
      <alignment horizontal="center"/>
    </xf>
    <xf numFmtId="164" fontId="22" fillId="21" borderId="21" xfId="0" applyNumberFormat="1" applyFont="1" applyFill="1" applyBorder="1" applyAlignment="1" applyProtection="1">
      <alignment horizontal="right"/>
    </xf>
    <xf numFmtId="164" fontId="22" fillId="21" borderId="24" xfId="0" applyNumberFormat="1" applyFont="1" applyFill="1" applyBorder="1" applyAlignment="1" applyProtection="1">
      <alignment horizontal="right"/>
    </xf>
    <xf numFmtId="0" fontId="22" fillId="21" borderId="20" xfId="0" applyFont="1" applyFill="1" applyBorder="1" applyAlignment="1" applyProtection="1">
      <alignment horizontal="center"/>
    </xf>
    <xf numFmtId="0" fontId="22" fillId="21" borderId="19" xfId="0" applyFont="1" applyFill="1" applyBorder="1" applyAlignment="1" applyProtection="1">
      <alignment horizontal="left"/>
    </xf>
    <xf numFmtId="164" fontId="22" fillId="21" borderId="37" xfId="0" applyNumberFormat="1" applyFont="1" applyFill="1" applyBorder="1" applyAlignment="1" applyProtection="1">
      <alignment horizontal="right"/>
    </xf>
    <xf numFmtId="164" fontId="22" fillId="21" borderId="13" xfId="0" applyNumberFormat="1" applyFont="1" applyFill="1" applyBorder="1" applyAlignment="1" applyProtection="1">
      <alignment horizontal="right"/>
    </xf>
    <xf numFmtId="49" fontId="2" fillId="21" borderId="14" xfId="0" applyNumberFormat="1" applyFont="1" applyFill="1" applyBorder="1" applyAlignment="1" applyProtection="1">
      <alignment horizontal="left"/>
    </xf>
    <xf numFmtId="49" fontId="2" fillId="21" borderId="17" xfId="0" applyNumberFormat="1" applyFont="1" applyFill="1" applyBorder="1" applyAlignment="1" applyProtection="1">
      <alignment horizontal="left"/>
    </xf>
    <xf numFmtId="49" fontId="22" fillId="21" borderId="19" xfId="0" applyNumberFormat="1" applyFont="1" applyFill="1" applyBorder="1" applyAlignment="1" applyProtection="1">
      <alignment horizontal="left"/>
    </xf>
    <xf numFmtId="0" fontId="2" fillId="22" borderId="30" xfId="0" applyFont="1" applyFill="1" applyBorder="1" applyAlignment="1" applyProtection="1">
      <alignment horizontal="center" vertical="center"/>
    </xf>
    <xf numFmtId="0" fontId="2" fillId="22" borderId="12" xfId="0" applyFont="1" applyFill="1" applyBorder="1" applyAlignment="1" applyProtection="1">
      <alignment horizontal="center" vertical="center"/>
    </xf>
    <xf numFmtId="0" fontId="2" fillId="20" borderId="19" xfId="0" applyFont="1" applyFill="1" applyBorder="1" applyAlignment="1" applyProtection="1">
      <alignment horizontal="center" vertical="center"/>
    </xf>
    <xf numFmtId="0" fontId="2" fillId="20" borderId="12" xfId="0" applyFont="1" applyFill="1" applyBorder="1" applyAlignment="1" applyProtection="1">
      <alignment horizontal="center" vertical="center"/>
    </xf>
    <xf numFmtId="0" fontId="2" fillId="22" borderId="14" xfId="0" applyFont="1" applyFill="1" applyBorder="1" applyAlignment="1" applyProtection="1">
      <alignment horizontal="center" vertical="center" wrapText="1"/>
    </xf>
    <xf numFmtId="0" fontId="2" fillId="22" borderId="11" xfId="0" applyFont="1" applyFill="1" applyBorder="1" applyAlignment="1" applyProtection="1">
      <alignment horizontal="center" vertical="center" wrapText="1"/>
    </xf>
    <xf numFmtId="0" fontId="2" fillId="22" borderId="12" xfId="0" applyFont="1" applyFill="1" applyBorder="1" applyAlignment="1" applyProtection="1">
      <alignment horizontal="center" vertical="center" wrapText="1"/>
    </xf>
    <xf numFmtId="0" fontId="2" fillId="20" borderId="14" xfId="0" applyFont="1" applyFill="1" applyBorder="1" applyAlignment="1" applyProtection="1">
      <alignment horizontal="center" vertical="center" wrapText="1"/>
    </xf>
    <xf numFmtId="0" fontId="2" fillId="20" borderId="11" xfId="0" applyFont="1" applyFill="1" applyBorder="1" applyAlignment="1" applyProtection="1">
      <alignment horizontal="center" vertical="center" wrapText="1"/>
    </xf>
    <xf numFmtId="0" fontId="2" fillId="20" borderId="12" xfId="0" applyFont="1" applyFill="1" applyBorder="1" applyAlignment="1" applyProtection="1">
      <alignment horizontal="center" vertical="center" wrapText="1"/>
    </xf>
    <xf numFmtId="0" fontId="25" fillId="0" borderId="0" xfId="24" applyFont="1"/>
    <xf numFmtId="0" fontId="23" fillId="0" borderId="0" xfId="25" applyFont="1" applyBorder="1" applyAlignment="1" applyProtection="1">
      <alignment horizontal="center" vertical="top"/>
    </xf>
    <xf numFmtId="0" fontId="27" fillId="0" borderId="0" xfId="24" applyFont="1" applyAlignment="1">
      <alignment horizontal="right" wrapText="1"/>
    </xf>
    <xf numFmtId="0" fontId="27" fillId="0" borderId="0" xfId="24" applyFont="1"/>
    <xf numFmtId="49" fontId="23" fillId="0" borderId="45" xfId="25" applyNumberFormat="1" applyFont="1" applyBorder="1" applyAlignment="1" applyProtection="1">
      <alignment wrapText="1"/>
    </xf>
    <xf numFmtId="0" fontId="27" fillId="0" borderId="0" xfId="24" applyFont="1" applyAlignment="1">
      <alignment horizontal="right" indent="1"/>
    </xf>
    <xf numFmtId="49" fontId="23" fillId="0" borderId="0" xfId="25" applyNumberFormat="1" applyFont="1" applyAlignment="1" applyProtection="1">
      <alignment horizontal="right" wrapText="1"/>
    </xf>
    <xf numFmtId="164" fontId="23" fillId="23" borderId="34" xfId="26" applyNumberFormat="1" applyFont="1" applyFill="1" applyBorder="1" applyAlignment="1" applyProtection="1">
      <alignment horizontal="right"/>
    </xf>
    <xf numFmtId="164" fontId="23" fillId="23" borderId="30" xfId="26" applyNumberFormat="1" applyFont="1" applyFill="1" applyBorder="1" applyAlignment="1" applyProtection="1">
      <alignment horizontal="right"/>
    </xf>
    <xf numFmtId="49" fontId="23" fillId="23" borderId="42" xfId="26" applyNumberFormat="1" applyFont="1" applyFill="1" applyBorder="1" applyAlignment="1">
      <alignment horizontal="center" vertical="center" wrapText="1"/>
    </xf>
    <xf numFmtId="49" fontId="28" fillId="23" borderId="46" xfId="26" applyNumberFormat="1" applyFont="1" applyFill="1" applyBorder="1" applyAlignment="1">
      <alignment horizontal="left" vertical="center" wrapText="1" indent="3"/>
    </xf>
    <xf numFmtId="164" fontId="23" fillId="24" borderId="33" xfId="26" applyNumberFormat="1" applyFont="1" applyFill="1" applyBorder="1" applyAlignment="1">
      <alignment horizontal="right"/>
    </xf>
    <xf numFmtId="164" fontId="23" fillId="23" borderId="17" xfId="26" applyNumberFormat="1" applyFont="1" applyFill="1" applyBorder="1" applyAlignment="1" applyProtection="1">
      <alignment horizontal="right"/>
    </xf>
    <xf numFmtId="164" fontId="23" fillId="0" borderId="17" xfId="26" applyNumberFormat="1" applyFont="1" applyFill="1" applyBorder="1" applyAlignment="1" applyProtection="1">
      <alignment horizontal="right"/>
      <protection locked="0"/>
    </xf>
    <xf numFmtId="49" fontId="23" fillId="23" borderId="40" xfId="26" applyNumberFormat="1" applyFont="1" applyFill="1" applyBorder="1" applyAlignment="1">
      <alignment horizontal="center" vertical="center" wrapText="1"/>
    </xf>
    <xf numFmtId="49" fontId="28" fillId="23" borderId="48" xfId="26" applyNumberFormat="1" applyFont="1" applyFill="1" applyBorder="1" applyAlignment="1">
      <alignment horizontal="left" vertical="center" wrapText="1" indent="3"/>
    </xf>
    <xf numFmtId="164" fontId="29" fillId="24" borderId="33" xfId="26" applyNumberFormat="1" applyFont="1" applyFill="1" applyBorder="1" applyAlignment="1">
      <alignment horizontal="right"/>
    </xf>
    <xf numFmtId="164" fontId="29" fillId="23" borderId="14" xfId="26" applyNumberFormat="1" applyFont="1" applyFill="1" applyBorder="1" applyAlignment="1" applyProtection="1">
      <alignment horizontal="right"/>
    </xf>
    <xf numFmtId="164" fontId="29" fillId="24" borderId="14" xfId="26" applyNumberFormat="1" applyFont="1" applyFill="1" applyBorder="1" applyAlignment="1">
      <alignment horizontal="right"/>
    </xf>
    <xf numFmtId="49" fontId="29" fillId="23" borderId="41" xfId="26" applyNumberFormat="1" applyFont="1" applyFill="1" applyBorder="1" applyAlignment="1">
      <alignment horizontal="center" vertical="center" wrapText="1"/>
    </xf>
    <xf numFmtId="49" fontId="30" fillId="23" borderId="50" xfId="26" applyNumberFormat="1" applyFont="1" applyFill="1" applyBorder="1" applyAlignment="1">
      <alignment horizontal="left" vertical="center" wrapText="1"/>
    </xf>
    <xf numFmtId="164" fontId="23" fillId="23" borderId="11" xfId="26" applyNumberFormat="1" applyFont="1" applyFill="1" applyBorder="1" applyAlignment="1" applyProtection="1">
      <alignment horizontal="right"/>
    </xf>
    <xf numFmtId="164" fontId="23" fillId="0" borderId="14" xfId="26" applyNumberFormat="1" applyFont="1" applyFill="1" applyBorder="1" applyAlignment="1" applyProtection="1">
      <alignment horizontal="right"/>
      <protection locked="0"/>
    </xf>
    <xf numFmtId="49" fontId="23" fillId="23" borderId="41" xfId="26" applyNumberFormat="1" applyFont="1" applyFill="1" applyBorder="1" applyAlignment="1">
      <alignment horizontal="center" vertical="center" wrapText="1"/>
    </xf>
    <xf numFmtId="49" fontId="28" fillId="23" borderId="51" xfId="26" applyNumberFormat="1" applyFont="1" applyFill="1" applyBorder="1" applyAlignment="1">
      <alignment horizontal="left" vertical="center" wrapText="1" indent="3"/>
    </xf>
    <xf numFmtId="0" fontId="30" fillId="23" borderId="50" xfId="26" applyFont="1" applyFill="1" applyBorder="1" applyAlignment="1">
      <alignment horizontal="left" vertical="center" wrapText="1"/>
    </xf>
    <xf numFmtId="164" fontId="23" fillId="0" borderId="52" xfId="26" applyNumberFormat="1" applyFont="1" applyFill="1" applyBorder="1" applyAlignment="1" applyProtection="1">
      <alignment horizontal="right"/>
      <protection locked="0"/>
    </xf>
    <xf numFmtId="49" fontId="23" fillId="23" borderId="53" xfId="26" applyNumberFormat="1" applyFont="1" applyFill="1" applyBorder="1" applyAlignment="1">
      <alignment horizontal="center" vertical="center" wrapText="1"/>
    </xf>
    <xf numFmtId="49" fontId="29" fillId="23" borderId="40" xfId="26" applyNumberFormat="1" applyFont="1" applyFill="1" applyBorder="1" applyAlignment="1">
      <alignment horizontal="center" vertical="center" wrapText="1"/>
    </xf>
    <xf numFmtId="49" fontId="29" fillId="23" borderId="15" xfId="26" applyNumberFormat="1" applyFont="1" applyFill="1" applyBorder="1" applyAlignment="1">
      <alignment horizontal="center" vertical="center" wrapText="1"/>
    </xf>
    <xf numFmtId="49" fontId="30" fillId="23" borderId="51" xfId="26" applyNumberFormat="1" applyFont="1" applyFill="1" applyBorder="1" applyAlignment="1">
      <alignment horizontal="left" vertical="center" wrapText="1"/>
    </xf>
    <xf numFmtId="164" fontId="29" fillId="24" borderId="54" xfId="26" applyNumberFormat="1" applyFont="1" applyFill="1" applyBorder="1" applyAlignment="1">
      <alignment horizontal="right"/>
    </xf>
    <xf numFmtId="164" fontId="29" fillId="24" borderId="55" xfId="26" applyNumberFormat="1" applyFont="1" applyFill="1" applyBorder="1" applyAlignment="1">
      <alignment horizontal="right"/>
    </xf>
    <xf numFmtId="49" fontId="29" fillId="23" borderId="56" xfId="26" applyNumberFormat="1" applyFont="1" applyFill="1" applyBorder="1" applyAlignment="1">
      <alignment horizontal="center"/>
    </xf>
    <xf numFmtId="0" fontId="31" fillId="23" borderId="50" xfId="26" applyFont="1" applyFill="1" applyBorder="1"/>
    <xf numFmtId="49" fontId="23" fillId="23" borderId="57" xfId="26" applyNumberFormat="1" applyFont="1" applyFill="1" applyBorder="1" applyAlignment="1">
      <alignment horizontal="center" vertical="center" wrapText="1"/>
    </xf>
    <xf numFmtId="49" fontId="23" fillId="23" borderId="31" xfId="26" applyNumberFormat="1" applyFont="1" applyFill="1" applyBorder="1" applyAlignment="1">
      <alignment horizontal="center" vertical="center" wrapText="1"/>
    </xf>
    <xf numFmtId="49" fontId="23" fillId="23" borderId="44" xfId="26" applyNumberFormat="1" applyFont="1" applyFill="1" applyBorder="1" applyAlignment="1">
      <alignment horizontal="center" vertical="center" wrapText="1"/>
    </xf>
    <xf numFmtId="49" fontId="28" fillId="23" borderId="31" xfId="26" applyNumberFormat="1" applyFont="1" applyFill="1" applyBorder="1" applyAlignment="1">
      <alignment horizontal="center" vertical="center" wrapText="1"/>
    </xf>
    <xf numFmtId="0" fontId="28" fillId="23" borderId="31" xfId="26" applyFont="1" applyFill="1" applyBorder="1" applyAlignment="1">
      <alignment horizontal="center" vertical="center" wrapText="1"/>
    </xf>
    <xf numFmtId="0" fontId="23" fillId="0" borderId="0" xfId="26" applyFont="1" applyAlignment="1">
      <alignment horizontal="right"/>
    </xf>
    <xf numFmtId="0" fontId="23" fillId="0" borderId="0" xfId="26" applyFont="1"/>
    <xf numFmtId="0" fontId="2" fillId="0" borderId="10" xfId="0" applyFont="1" applyFill="1" applyBorder="1" applyAlignment="1" applyProtection="1">
      <alignment horizontal="center" vertical="center"/>
    </xf>
    <xf numFmtId="49" fontId="21" fillId="0" borderId="45" xfId="0" applyNumberFormat="1" applyFont="1" applyBorder="1" applyAlignment="1" applyProtection="1">
      <alignment horizontal="left" indent="2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49" fontId="0" fillId="0" borderId="45" xfId="0" applyNumberFormat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2" fillId="22" borderId="14" xfId="0" applyFont="1" applyFill="1" applyBorder="1" applyAlignment="1" applyProtection="1">
      <alignment horizontal="center" vertical="center"/>
    </xf>
    <xf numFmtId="0" fontId="2" fillId="22" borderId="36" xfId="0" applyFont="1" applyFill="1" applyBorder="1" applyAlignment="1" applyProtection="1">
      <alignment horizontal="center" vertical="center"/>
    </xf>
    <xf numFmtId="0" fontId="2" fillId="20" borderId="36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/>
    </xf>
    <xf numFmtId="0" fontId="29" fillId="0" borderId="0" xfId="26" applyFont="1" applyFill="1" applyBorder="1" applyAlignment="1">
      <alignment horizontal="center"/>
    </xf>
    <xf numFmtId="0" fontId="29" fillId="23" borderId="19" xfId="26" applyFont="1" applyFill="1" applyBorder="1" applyAlignment="1">
      <alignment horizontal="center" vertical="center"/>
    </xf>
    <xf numFmtId="0" fontId="23" fillId="23" borderId="17" xfId="26" applyFont="1" applyFill="1" applyBorder="1" applyAlignment="1">
      <alignment horizontal="center" vertical="center"/>
    </xf>
    <xf numFmtId="0" fontId="23" fillId="23" borderId="12" xfId="26" applyFont="1" applyFill="1" applyBorder="1" applyAlignment="1">
      <alignment horizontal="center" vertical="center" wrapText="1"/>
    </xf>
    <xf numFmtId="0" fontId="23" fillId="23" borderId="31" xfId="26" applyFont="1" applyFill="1" applyBorder="1" applyAlignment="1">
      <alignment horizontal="center" vertical="center" wrapText="1"/>
    </xf>
    <xf numFmtId="0" fontId="29" fillId="23" borderId="14" xfId="26" applyFont="1" applyFill="1" applyBorder="1" applyAlignment="1">
      <alignment horizontal="center" vertical="center"/>
    </xf>
    <xf numFmtId="0" fontId="23" fillId="23" borderId="36" xfId="26" applyFont="1" applyFill="1" applyBorder="1" applyAlignment="1"/>
    <xf numFmtId="0" fontId="23" fillId="23" borderId="10" xfId="26" applyFont="1" applyFill="1" applyBorder="1" applyAlignment="1"/>
    <xf numFmtId="49" fontId="26" fillId="0" borderId="0" xfId="24" applyNumberFormat="1" applyFont="1" applyAlignment="1" applyProtection="1">
      <alignment horizontal="center"/>
      <protection locked="0"/>
    </xf>
    <xf numFmtId="0" fontId="27" fillId="0" borderId="35" xfId="24" applyFont="1" applyBorder="1" applyAlignment="1">
      <alignment horizontal="center" vertical="top"/>
    </xf>
    <xf numFmtId="49" fontId="27" fillId="0" borderId="45" xfId="24" applyNumberFormat="1" applyFont="1" applyBorder="1" applyAlignment="1" applyProtection="1">
      <alignment horizontal="center"/>
      <protection locked="0"/>
    </xf>
    <xf numFmtId="0" fontId="29" fillId="23" borderId="38" xfId="26" applyFont="1" applyFill="1" applyBorder="1" applyAlignment="1">
      <alignment horizontal="center" vertical="center" textRotation="90" wrapText="1"/>
    </xf>
    <xf numFmtId="0" fontId="29" fillId="23" borderId="49" xfId="26" applyFont="1" applyFill="1" applyBorder="1" applyAlignment="1">
      <alignment horizontal="center" vertical="center" textRotation="90" wrapText="1"/>
    </xf>
    <xf numFmtId="0" fontId="29" fillId="23" borderId="47" xfId="26" applyFont="1" applyFill="1" applyBorder="1" applyAlignment="1">
      <alignment horizontal="center" vertical="center" textRotation="90" wrapText="1"/>
    </xf>
  </cellXfs>
  <cellStyles count="109">
    <cellStyle name="20% - Акцент1 2" xfId="27"/>
    <cellStyle name="20% - Акцент1 3" xfId="28"/>
    <cellStyle name="20% - Акцент2 2" xfId="29"/>
    <cellStyle name="20% - Акцент2 3" xfId="30"/>
    <cellStyle name="20% - Акцент3 2" xfId="31"/>
    <cellStyle name="20% - Акцент3 3" xfId="32"/>
    <cellStyle name="20% - Акцент4 2" xfId="33"/>
    <cellStyle name="20% - Акцент4 3" xfId="34"/>
    <cellStyle name="20% - Акцент5 2" xfId="35"/>
    <cellStyle name="20% - Акцент5 3" xfId="36"/>
    <cellStyle name="20% - Акцент6 2" xfId="37"/>
    <cellStyle name="20% - Акцент6 3" xfId="38"/>
    <cellStyle name="40% - Акцент1 2" xfId="39"/>
    <cellStyle name="40% - Акцент1 3" xfId="40"/>
    <cellStyle name="40% - Акцент2 2" xfId="41"/>
    <cellStyle name="40% - Акцент2 3" xfId="42"/>
    <cellStyle name="40% - Акцент3 2" xfId="43"/>
    <cellStyle name="40% - Акцент3 3" xfId="44"/>
    <cellStyle name="40% - Акцент4 2" xfId="45"/>
    <cellStyle name="40% - Акцент4 3" xfId="46"/>
    <cellStyle name="40% - Акцент5 2" xfId="47"/>
    <cellStyle name="40% - Акцент5 3" xfId="48"/>
    <cellStyle name="40% - Акцент6 2" xfId="49"/>
    <cellStyle name="40% - Акцент6 3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Акцент1" xfId="1" builtinId="29" customBuiltin="1"/>
    <cellStyle name="Акцент1 2" xfId="63"/>
    <cellStyle name="Акцент1 3" xfId="64"/>
    <cellStyle name="Акцент2" xfId="2" builtinId="33" customBuiltin="1"/>
    <cellStyle name="Акцент2 2" xfId="65"/>
    <cellStyle name="Акцент2 3" xfId="66"/>
    <cellStyle name="Акцент3" xfId="3" builtinId="37" customBuiltin="1"/>
    <cellStyle name="Акцент3 2" xfId="67"/>
    <cellStyle name="Акцент3 3" xfId="68"/>
    <cellStyle name="Акцент4" xfId="4" builtinId="41" customBuiltin="1"/>
    <cellStyle name="Акцент4 2" xfId="69"/>
    <cellStyle name="Акцент4 3" xfId="70"/>
    <cellStyle name="Акцент5" xfId="5" builtinId="45" customBuiltin="1"/>
    <cellStyle name="Акцент5 2" xfId="71"/>
    <cellStyle name="Акцент5 3" xfId="72"/>
    <cellStyle name="Акцент6" xfId="6" builtinId="49" customBuiltin="1"/>
    <cellStyle name="Акцент6 2" xfId="73"/>
    <cellStyle name="Акцент6 3" xfId="74"/>
    <cellStyle name="Ввод " xfId="7" builtinId="20" customBuiltin="1"/>
    <cellStyle name="Ввод  2" xfId="75"/>
    <cellStyle name="Ввод  3" xfId="76"/>
    <cellStyle name="Вывод" xfId="8" builtinId="21" customBuiltin="1"/>
    <cellStyle name="Вывод 2" xfId="77"/>
    <cellStyle name="Вывод 3" xfId="78"/>
    <cellStyle name="Вычисление" xfId="9" builtinId="22" customBuiltin="1"/>
    <cellStyle name="Вычисление 2" xfId="79"/>
    <cellStyle name="Вычисление 3" xfId="80"/>
    <cellStyle name="Заголовок 1" xfId="10" builtinId="16" customBuiltin="1"/>
    <cellStyle name="Заголовок 1 2" xfId="81"/>
    <cellStyle name="Заголовок 1 3" xfId="82"/>
    <cellStyle name="Заголовок 2" xfId="11" builtinId="17" customBuiltin="1"/>
    <cellStyle name="Заголовок 2 2" xfId="83"/>
    <cellStyle name="Заголовок 2 3" xfId="84"/>
    <cellStyle name="Заголовок 3" xfId="12" builtinId="18" customBuiltin="1"/>
    <cellStyle name="Заголовок 3 2" xfId="85"/>
    <cellStyle name="Заголовок 3 3" xfId="86"/>
    <cellStyle name="Заголовок 4" xfId="13" builtinId="19" customBuiltin="1"/>
    <cellStyle name="Заголовок 4 2" xfId="87"/>
    <cellStyle name="Заголовок 4 3" xfId="88"/>
    <cellStyle name="Итог" xfId="14" builtinId="25" customBuiltin="1"/>
    <cellStyle name="Итог 2" xfId="89"/>
    <cellStyle name="Итог 3" xfId="90"/>
    <cellStyle name="Контрольная ячейка" xfId="15" builtinId="23" customBuiltin="1"/>
    <cellStyle name="Контрольная ячейка 2" xfId="91"/>
    <cellStyle name="Контрольная ячейка 3" xfId="92"/>
    <cellStyle name="Название" xfId="16" builtinId="15" customBuiltin="1"/>
    <cellStyle name="Название 2" xfId="93"/>
    <cellStyle name="Название 3" xfId="94"/>
    <cellStyle name="Нейтральный" xfId="17" builtinId="28" customBuiltin="1"/>
    <cellStyle name="Нейтральный 2" xfId="95"/>
    <cellStyle name="Нейтральный 3" xfId="96"/>
    <cellStyle name="Обычный" xfId="0" builtinId="0"/>
    <cellStyle name="Обычный 2" xfId="24"/>
    <cellStyle name="Обычный 2 2" xfId="26"/>
    <cellStyle name="Обычный 3" xfId="25"/>
    <cellStyle name="Плохой" xfId="18" builtinId="27" customBuiltin="1"/>
    <cellStyle name="Плохой 2" xfId="97"/>
    <cellStyle name="Плохой 3" xfId="98"/>
    <cellStyle name="Пояснение" xfId="19" builtinId="53" customBuiltin="1"/>
    <cellStyle name="Пояснение 2" xfId="99"/>
    <cellStyle name="Пояснение 3" xfId="100"/>
    <cellStyle name="Примечание" xfId="20" builtinId="10" customBuiltin="1"/>
    <cellStyle name="Примечание 2" xfId="101"/>
    <cellStyle name="Примечание 3" xfId="102"/>
    <cellStyle name="Связанная ячейка" xfId="21" builtinId="24" customBuiltin="1"/>
    <cellStyle name="Связанная ячейка 2" xfId="103"/>
    <cellStyle name="Связанная ячейка 3" xfId="104"/>
    <cellStyle name="Текст предупреждения" xfId="22" builtinId="11" customBuiltin="1"/>
    <cellStyle name="Текст предупреждения 2" xfId="105"/>
    <cellStyle name="Текст предупреждения 3" xfId="106"/>
    <cellStyle name="Хороший" xfId="23" builtinId="26" customBuiltin="1"/>
    <cellStyle name="Хороший 2" xfId="107"/>
    <cellStyle name="Хороший 3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F95"/>
  <sheetViews>
    <sheetView view="pageBreakPreview" topLeftCell="A4" zoomScale="60" zoomScaleNormal="85" workbookViewId="0">
      <selection activeCell="T6" sqref="T6"/>
    </sheetView>
  </sheetViews>
  <sheetFormatPr defaultColWidth="0.85546875" defaultRowHeight="12.75"/>
  <cols>
    <col min="1" max="1" width="47.7109375" style="4" customWidth="1"/>
    <col min="2" max="2" width="5.7109375" style="4" customWidth="1"/>
    <col min="3" max="3" width="15.5703125" style="4" customWidth="1"/>
    <col min="4" max="4" width="16.85546875" style="4" customWidth="1"/>
    <col min="5" max="5" width="15.28515625" style="4" customWidth="1"/>
    <col min="6" max="6" width="16.85546875" style="4" customWidth="1"/>
    <col min="7" max="7" width="15" style="4" hidden="1" customWidth="1"/>
    <col min="8" max="11" width="13.85546875" style="4" hidden="1" customWidth="1"/>
    <col min="12" max="14" width="13.85546875" style="4" customWidth="1"/>
    <col min="15" max="15" width="13.85546875" style="4" hidden="1" customWidth="1"/>
    <col min="16" max="16" width="47.7109375" style="4" hidden="1" customWidth="1"/>
    <col min="17" max="17" width="5.5703125" style="4" hidden="1" customWidth="1"/>
    <col min="18" max="18" width="15.5703125" style="4" customWidth="1"/>
    <col min="19" max="19" width="16.85546875" style="4" customWidth="1"/>
    <col min="20" max="20" width="15.28515625" style="4" customWidth="1"/>
    <col min="21" max="21" width="16.85546875" style="4" customWidth="1"/>
    <col min="22" max="22" width="15" style="4" hidden="1" customWidth="1"/>
    <col min="23" max="26" width="13.85546875" style="4" hidden="1" customWidth="1"/>
    <col min="27" max="29" width="13.85546875" style="4" customWidth="1"/>
    <col min="30" max="30" width="13.85546875" style="4" hidden="1" customWidth="1"/>
    <col min="31" max="31" width="4.28515625" style="4" hidden="1" customWidth="1"/>
    <col min="32" max="32" width="4.42578125" style="4" hidden="1" customWidth="1"/>
    <col min="33" max="16384" width="0.85546875" style="4"/>
  </cols>
  <sheetData>
    <row r="1" spans="1:32" ht="13.5" customHeight="1" thickBot="1">
      <c r="A1" s="24"/>
      <c r="B1" s="230" t="s">
        <v>50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1"/>
      <c r="N1" s="3"/>
      <c r="O1" s="3"/>
      <c r="AE1" s="70" t="s">
        <v>174</v>
      </c>
      <c r="AF1" s="73"/>
    </row>
    <row r="2" spans="1:32" ht="13.5" customHeight="1">
      <c r="B2" s="230" t="s">
        <v>51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1"/>
      <c r="N2" s="49" t="s">
        <v>9</v>
      </c>
      <c r="AE2" s="70" t="s">
        <v>171</v>
      </c>
      <c r="AF2" s="73"/>
    </row>
    <row r="3" spans="1:32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 t="s">
        <v>20</v>
      </c>
      <c r="N3" s="50" t="s">
        <v>12</v>
      </c>
      <c r="AE3" s="70" t="s">
        <v>175</v>
      </c>
      <c r="AF3" s="73"/>
    </row>
    <row r="4" spans="1:32" ht="13.5" customHeight="1">
      <c r="A4" s="7"/>
      <c r="B4" s="7"/>
      <c r="C4" s="7"/>
      <c r="D4" s="8" t="s">
        <v>48</v>
      </c>
      <c r="E4" s="226" t="s">
        <v>167</v>
      </c>
      <c r="F4" s="226"/>
      <c r="G4" s="226"/>
      <c r="H4" s="7"/>
      <c r="I4" s="7"/>
      <c r="J4" s="7"/>
      <c r="K4" s="7"/>
      <c r="L4" s="7"/>
      <c r="M4" s="6" t="s">
        <v>21</v>
      </c>
      <c r="N4" s="69">
        <v>44197</v>
      </c>
      <c r="AE4" s="70" t="s">
        <v>172</v>
      </c>
      <c r="AF4" s="73"/>
    </row>
    <row r="5" spans="1:32">
      <c r="A5" s="9" t="s">
        <v>46</v>
      </c>
      <c r="B5" s="231" t="s">
        <v>169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6" t="s">
        <v>22</v>
      </c>
      <c r="N5" s="50" t="s">
        <v>168</v>
      </c>
      <c r="AE5" s="70"/>
      <c r="AF5" s="73"/>
    </row>
    <row r="6" spans="1:32" ht="13.5" customHeight="1">
      <c r="A6" s="9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6"/>
      <c r="N6" s="50"/>
      <c r="AE6" s="70" t="s">
        <v>170</v>
      </c>
      <c r="AF6" s="73"/>
    </row>
    <row r="7" spans="1:32">
      <c r="A7" s="9" t="s">
        <v>47</v>
      </c>
      <c r="B7" s="231" t="s">
        <v>166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6" t="s">
        <v>66</v>
      </c>
      <c r="N7" s="50" t="s">
        <v>176</v>
      </c>
      <c r="AE7" s="70"/>
      <c r="AF7" s="70"/>
    </row>
    <row r="8" spans="1:32" ht="13.5" customHeight="1">
      <c r="A8" s="5" t="s">
        <v>19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50"/>
      <c r="AE8" s="70" t="s">
        <v>173</v>
      </c>
      <c r="AF8" s="70"/>
    </row>
    <row r="9" spans="1:32" ht="13.5" customHeight="1" thickBot="1">
      <c r="A9" s="5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 t="s">
        <v>23</v>
      </c>
      <c r="N9" s="51" t="s">
        <v>11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10"/>
      <c r="AE9" s="70"/>
      <c r="AF9" s="70"/>
    </row>
    <row r="10" spans="1:32" ht="13.5" customHeight="1"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10" t="s">
        <v>49</v>
      </c>
      <c r="AE10" s="70"/>
      <c r="AF10" s="70"/>
    </row>
    <row r="11" spans="1:32" ht="12.75" customHeight="1">
      <c r="A11" s="225" t="s">
        <v>0</v>
      </c>
      <c r="B11" s="229" t="s">
        <v>1</v>
      </c>
      <c r="C11" s="228" t="s">
        <v>65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5" t="s">
        <v>0</v>
      </c>
      <c r="Q11" s="229" t="s">
        <v>1</v>
      </c>
      <c r="R11" s="227" t="s">
        <v>56</v>
      </c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70"/>
      <c r="AF11" s="70"/>
    </row>
    <row r="12" spans="1:32" ht="135">
      <c r="A12" s="225"/>
      <c r="B12" s="229"/>
      <c r="C12" s="48" t="s">
        <v>52</v>
      </c>
      <c r="D12" s="53" t="s">
        <v>53</v>
      </c>
      <c r="E12" s="11" t="s">
        <v>54</v>
      </c>
      <c r="F12" s="53" t="s">
        <v>55</v>
      </c>
      <c r="G12" s="11" t="s">
        <v>2</v>
      </c>
      <c r="H12" s="11" t="s">
        <v>70</v>
      </c>
      <c r="I12" s="11" t="s">
        <v>3</v>
      </c>
      <c r="J12" s="11" t="s">
        <v>74</v>
      </c>
      <c r="K12" s="11" t="s">
        <v>73</v>
      </c>
      <c r="L12" s="11" t="s">
        <v>4</v>
      </c>
      <c r="M12" s="11" t="s">
        <v>71</v>
      </c>
      <c r="N12" s="11" t="s">
        <v>72</v>
      </c>
      <c r="O12" s="48" t="s">
        <v>5</v>
      </c>
      <c r="P12" s="225"/>
      <c r="Q12" s="229"/>
      <c r="R12" s="48" t="s">
        <v>52</v>
      </c>
      <c r="S12" s="53" t="s">
        <v>53</v>
      </c>
      <c r="T12" s="11" t="s">
        <v>54</v>
      </c>
      <c r="U12" s="53" t="s">
        <v>55</v>
      </c>
      <c r="V12" s="11" t="s">
        <v>2</v>
      </c>
      <c r="W12" s="11" t="s">
        <v>70</v>
      </c>
      <c r="X12" s="11" t="s">
        <v>3</v>
      </c>
      <c r="Y12" s="11" t="s">
        <v>74</v>
      </c>
      <c r="Z12" s="11" t="s">
        <v>73</v>
      </c>
      <c r="AA12" s="11" t="s">
        <v>4</v>
      </c>
      <c r="AB12" s="11" t="s">
        <v>71</v>
      </c>
      <c r="AC12" s="11" t="s">
        <v>72</v>
      </c>
      <c r="AD12" s="48" t="s">
        <v>5</v>
      </c>
      <c r="AE12" s="70"/>
      <c r="AF12" s="70"/>
    </row>
    <row r="13" spans="1:32" ht="13.5" thickBot="1">
      <c r="A13" s="2">
        <v>1</v>
      </c>
      <c r="B13" s="13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4">
        <v>9</v>
      </c>
      <c r="J13" s="14">
        <v>10</v>
      </c>
      <c r="K13" s="14">
        <v>11</v>
      </c>
      <c r="L13" s="14">
        <v>12</v>
      </c>
      <c r="M13" s="14">
        <v>13</v>
      </c>
      <c r="N13" s="14">
        <v>14</v>
      </c>
      <c r="O13" s="55">
        <v>15</v>
      </c>
      <c r="P13" s="2">
        <v>1</v>
      </c>
      <c r="Q13" s="12">
        <v>2</v>
      </c>
      <c r="R13" s="14">
        <v>16</v>
      </c>
      <c r="S13" s="14">
        <v>17</v>
      </c>
      <c r="T13" s="14">
        <v>18</v>
      </c>
      <c r="U13" s="14">
        <v>19</v>
      </c>
      <c r="V13" s="14">
        <v>20</v>
      </c>
      <c r="W13" s="14">
        <v>21</v>
      </c>
      <c r="X13" s="14">
        <v>22</v>
      </c>
      <c r="Y13" s="14">
        <v>23</v>
      </c>
      <c r="Z13" s="14">
        <v>24</v>
      </c>
      <c r="AA13" s="14">
        <v>25</v>
      </c>
      <c r="AB13" s="14">
        <v>26</v>
      </c>
      <c r="AC13" s="14">
        <v>27</v>
      </c>
      <c r="AD13" s="54">
        <v>28</v>
      </c>
      <c r="AE13" s="70"/>
      <c r="AF13" s="70"/>
    </row>
    <row r="14" spans="1:32">
      <c r="A14" s="36" t="s">
        <v>6</v>
      </c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52" t="s">
        <v>6</v>
      </c>
      <c r="Q14" s="40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9"/>
      <c r="AE14" s="70"/>
      <c r="AF14" s="70"/>
    </row>
    <row r="15" spans="1:32" ht="19.5" customHeight="1">
      <c r="A15" s="35" t="s">
        <v>7</v>
      </c>
      <c r="B15" s="19" t="s">
        <v>24</v>
      </c>
      <c r="C15" s="56">
        <f>E15+O15-D15</f>
        <v>25447923.940000001</v>
      </c>
      <c r="D15" s="117"/>
      <c r="E15" s="56">
        <f>G15+H15+I15+L15+N15+J15+K15+M15-F15</f>
        <v>25447923.940000001</v>
      </c>
      <c r="F15" s="117"/>
      <c r="G15" s="58"/>
      <c r="H15" s="58"/>
      <c r="I15" s="58"/>
      <c r="J15" s="58"/>
      <c r="K15" s="58"/>
      <c r="L15" s="58">
        <v>4135408.52</v>
      </c>
      <c r="M15" s="58"/>
      <c r="N15" s="58">
        <v>21312515.420000002</v>
      </c>
      <c r="O15" s="59"/>
      <c r="P15" s="35" t="s">
        <v>7</v>
      </c>
      <c r="Q15" s="19" t="s">
        <v>24</v>
      </c>
      <c r="R15" s="56">
        <f>T15+AD15-S15</f>
        <v>25270748</v>
      </c>
      <c r="S15" s="117"/>
      <c r="T15" s="56">
        <f>V15+W15+X15+AA15+AC15+Y15+Z15+AB15-U15</f>
        <v>25270748</v>
      </c>
      <c r="U15" s="117"/>
      <c r="V15" s="58"/>
      <c r="W15" s="58"/>
      <c r="X15" s="58"/>
      <c r="Y15" s="58"/>
      <c r="Z15" s="58"/>
      <c r="AA15" s="58">
        <v>4474605.96</v>
      </c>
      <c r="AB15" s="58"/>
      <c r="AC15" s="58">
        <v>20796142.039999999</v>
      </c>
      <c r="AD15" s="59"/>
    </row>
    <row r="16" spans="1:32" ht="19.5" customHeight="1">
      <c r="A16" s="15" t="s">
        <v>75</v>
      </c>
      <c r="B16" s="16" t="s">
        <v>25</v>
      </c>
      <c r="C16" s="56">
        <f>E16+O16-D16</f>
        <v>20271228.68</v>
      </c>
      <c r="D16" s="117"/>
      <c r="E16" s="56">
        <f>G16+H16+I16+L16+N16+J16+K16+M16-F16</f>
        <v>20271228.68</v>
      </c>
      <c r="F16" s="117"/>
      <c r="G16" s="58"/>
      <c r="H16" s="58"/>
      <c r="I16" s="58"/>
      <c r="J16" s="58"/>
      <c r="K16" s="58"/>
      <c r="L16" s="58">
        <v>3950889.05</v>
      </c>
      <c r="M16" s="58"/>
      <c r="N16" s="58">
        <v>16320339.630000001</v>
      </c>
      <c r="O16" s="59"/>
      <c r="P16" s="15" t="s">
        <v>75</v>
      </c>
      <c r="Q16" s="16" t="s">
        <v>25</v>
      </c>
      <c r="R16" s="56">
        <f>T16+AD16-S16</f>
        <v>21570942</v>
      </c>
      <c r="S16" s="117"/>
      <c r="T16" s="56">
        <f>V16+W16+X16+AA16+AC16+Y16+Z16+AB16-U16</f>
        <v>21570942</v>
      </c>
      <c r="U16" s="117"/>
      <c r="V16" s="58"/>
      <c r="W16" s="58"/>
      <c r="X16" s="58"/>
      <c r="Y16" s="58"/>
      <c r="Z16" s="58"/>
      <c r="AA16" s="58">
        <v>4303003.17</v>
      </c>
      <c r="AB16" s="58"/>
      <c r="AC16" s="58">
        <v>17267938.829999998</v>
      </c>
      <c r="AD16" s="59"/>
    </row>
    <row r="17" spans="1:30" s="17" customFormat="1" ht="21.95" customHeight="1">
      <c r="A17" s="20" t="s">
        <v>165</v>
      </c>
      <c r="B17" s="19" t="s">
        <v>57</v>
      </c>
      <c r="C17" s="56">
        <f>E17+O17-D17</f>
        <v>20271228.68</v>
      </c>
      <c r="D17" s="117"/>
      <c r="E17" s="56">
        <f>G17+H17+I17+L17+N17+J17+K17+M17-F17</f>
        <v>20271228.68</v>
      </c>
      <c r="F17" s="117"/>
      <c r="G17" s="58"/>
      <c r="H17" s="58"/>
      <c r="I17" s="58"/>
      <c r="J17" s="58"/>
      <c r="K17" s="58"/>
      <c r="L17" s="58">
        <v>3950889.05</v>
      </c>
      <c r="M17" s="58"/>
      <c r="N17" s="58">
        <v>16320339.630000001</v>
      </c>
      <c r="O17" s="59"/>
      <c r="P17" s="20" t="s">
        <v>165</v>
      </c>
      <c r="Q17" s="19" t="s">
        <v>57</v>
      </c>
      <c r="R17" s="56">
        <f>T17+AD17-S17</f>
        <v>21570942</v>
      </c>
      <c r="S17" s="117"/>
      <c r="T17" s="56">
        <f>V17+W17+X17+AA17+AC17+Y17+Z17+AB17-U17</f>
        <v>21570942</v>
      </c>
      <c r="U17" s="117"/>
      <c r="V17" s="58"/>
      <c r="W17" s="58"/>
      <c r="X17" s="58"/>
      <c r="Y17" s="58"/>
      <c r="Z17" s="58"/>
      <c r="AA17" s="58">
        <v>4303003.17</v>
      </c>
      <c r="AB17" s="58"/>
      <c r="AC17" s="58">
        <v>17267938.829999998</v>
      </c>
      <c r="AD17" s="59"/>
    </row>
    <row r="18" spans="1:30" s="17" customFormat="1" ht="19.5" customHeight="1">
      <c r="A18" s="15" t="s">
        <v>76</v>
      </c>
      <c r="B18" s="16" t="s">
        <v>26</v>
      </c>
      <c r="C18" s="56">
        <f>C15-C16</f>
        <v>5176695.26</v>
      </c>
      <c r="D18" s="117"/>
      <c r="E18" s="56">
        <f>E15-E16</f>
        <v>5176695.26</v>
      </c>
      <c r="F18" s="117"/>
      <c r="G18" s="56">
        <f t="shared" ref="G18:O18" si="0">G15-G16</f>
        <v>0</v>
      </c>
      <c r="H18" s="56">
        <f t="shared" si="0"/>
        <v>0</v>
      </c>
      <c r="I18" s="56">
        <f t="shared" si="0"/>
        <v>0</v>
      </c>
      <c r="J18" s="56">
        <f t="shared" si="0"/>
        <v>0</v>
      </c>
      <c r="K18" s="56">
        <f t="shared" si="0"/>
        <v>0</v>
      </c>
      <c r="L18" s="56">
        <f t="shared" si="0"/>
        <v>184519.47</v>
      </c>
      <c r="M18" s="56">
        <f t="shared" si="0"/>
        <v>0</v>
      </c>
      <c r="N18" s="56">
        <f t="shared" si="0"/>
        <v>4992175.79</v>
      </c>
      <c r="O18" s="57">
        <f t="shared" si="0"/>
        <v>0</v>
      </c>
      <c r="P18" s="15" t="s">
        <v>76</v>
      </c>
      <c r="Q18" s="16" t="s">
        <v>26</v>
      </c>
      <c r="R18" s="56">
        <f>R15-R16</f>
        <v>3699806</v>
      </c>
      <c r="S18" s="117"/>
      <c r="T18" s="56">
        <f>T15-T16</f>
        <v>3699806</v>
      </c>
      <c r="U18" s="117"/>
      <c r="V18" s="56">
        <f t="shared" ref="V18:AD18" si="1">V15-V16</f>
        <v>0</v>
      </c>
      <c r="W18" s="56">
        <f t="shared" si="1"/>
        <v>0</v>
      </c>
      <c r="X18" s="56">
        <f t="shared" si="1"/>
        <v>0</v>
      </c>
      <c r="Y18" s="56">
        <f t="shared" si="1"/>
        <v>0</v>
      </c>
      <c r="Z18" s="56">
        <f t="shared" si="1"/>
        <v>0</v>
      </c>
      <c r="AA18" s="56">
        <f t="shared" si="1"/>
        <v>171602.79</v>
      </c>
      <c r="AB18" s="56">
        <f t="shared" si="1"/>
        <v>0</v>
      </c>
      <c r="AC18" s="56">
        <f t="shared" si="1"/>
        <v>3528203.21</v>
      </c>
      <c r="AD18" s="57">
        <f t="shared" si="1"/>
        <v>0</v>
      </c>
    </row>
    <row r="19" spans="1:30" ht="22.5">
      <c r="A19" s="18" t="s">
        <v>77</v>
      </c>
      <c r="B19" s="16" t="s">
        <v>27</v>
      </c>
      <c r="C19" s="56">
        <f>E19+O19-D19</f>
        <v>20000</v>
      </c>
      <c r="D19" s="117"/>
      <c r="E19" s="56">
        <f>G19+H19+I19+L19+N19+J19+K19+M19-F19</f>
        <v>20000</v>
      </c>
      <c r="F19" s="117"/>
      <c r="G19" s="58"/>
      <c r="H19" s="58"/>
      <c r="I19" s="58"/>
      <c r="J19" s="58"/>
      <c r="K19" s="58"/>
      <c r="L19" s="58"/>
      <c r="M19" s="58"/>
      <c r="N19" s="58">
        <v>20000</v>
      </c>
      <c r="O19" s="59"/>
      <c r="P19" s="18" t="s">
        <v>77</v>
      </c>
      <c r="Q19" s="16" t="s">
        <v>27</v>
      </c>
      <c r="R19" s="56">
        <f>T19+AD19-S19</f>
        <v>20000</v>
      </c>
      <c r="S19" s="117"/>
      <c r="T19" s="56">
        <f>V19+W19+X19+AA19+AC19+Y19+Z19+AB19-U19</f>
        <v>20000</v>
      </c>
      <c r="U19" s="117"/>
      <c r="V19" s="58"/>
      <c r="W19" s="58"/>
      <c r="X19" s="58"/>
      <c r="Y19" s="58"/>
      <c r="Z19" s="58"/>
      <c r="AA19" s="58"/>
      <c r="AB19" s="58"/>
      <c r="AC19" s="58">
        <v>20000</v>
      </c>
      <c r="AD19" s="59"/>
    </row>
    <row r="20" spans="1:30" ht="19.5" customHeight="1">
      <c r="A20" s="15" t="s">
        <v>79</v>
      </c>
      <c r="B20" s="16" t="s">
        <v>28</v>
      </c>
      <c r="C20" s="56">
        <f>E20+O20-D20</f>
        <v>20000</v>
      </c>
      <c r="D20" s="117"/>
      <c r="E20" s="56">
        <f>G20+H20+I20+L20+N20+J20+K20+M20-F20</f>
        <v>20000</v>
      </c>
      <c r="F20" s="117"/>
      <c r="G20" s="58"/>
      <c r="H20" s="58"/>
      <c r="I20" s="58"/>
      <c r="J20" s="58"/>
      <c r="K20" s="58"/>
      <c r="L20" s="58"/>
      <c r="M20" s="58"/>
      <c r="N20" s="58">
        <v>20000</v>
      </c>
      <c r="O20" s="59"/>
      <c r="P20" s="15" t="s">
        <v>79</v>
      </c>
      <c r="Q20" s="16" t="s">
        <v>28</v>
      </c>
      <c r="R20" s="56">
        <f>T20+AD20-S20</f>
        <v>20000</v>
      </c>
      <c r="S20" s="117"/>
      <c r="T20" s="56">
        <f>V20+W20+X20+AA20+AC20+Y20+Z20+AB20-U20</f>
        <v>20000</v>
      </c>
      <c r="U20" s="117"/>
      <c r="V20" s="58"/>
      <c r="W20" s="58"/>
      <c r="X20" s="58"/>
      <c r="Y20" s="58"/>
      <c r="Z20" s="58"/>
      <c r="AA20" s="58"/>
      <c r="AB20" s="58"/>
      <c r="AC20" s="58">
        <v>20000</v>
      </c>
      <c r="AD20" s="59"/>
    </row>
    <row r="21" spans="1:30" s="17" customFormat="1" ht="21.75" customHeight="1">
      <c r="A21" s="20" t="s">
        <v>80</v>
      </c>
      <c r="B21" s="19" t="s">
        <v>78</v>
      </c>
      <c r="C21" s="56">
        <f>E21+O21-D21</f>
        <v>20000</v>
      </c>
      <c r="D21" s="117"/>
      <c r="E21" s="56">
        <f>G21+H21+I21+L21+N21+J21+K21+M21-F21</f>
        <v>20000</v>
      </c>
      <c r="F21" s="117"/>
      <c r="G21" s="58"/>
      <c r="H21" s="58"/>
      <c r="I21" s="58"/>
      <c r="J21" s="58"/>
      <c r="K21" s="58"/>
      <c r="L21" s="58"/>
      <c r="M21" s="58"/>
      <c r="N21" s="58">
        <v>20000</v>
      </c>
      <c r="O21" s="59"/>
      <c r="P21" s="20" t="s">
        <v>80</v>
      </c>
      <c r="Q21" s="19" t="s">
        <v>78</v>
      </c>
      <c r="R21" s="56">
        <f>T21+AD21-S21</f>
        <v>20000</v>
      </c>
      <c r="S21" s="117"/>
      <c r="T21" s="56">
        <f>V21+W21+X21+AA21+AC21+Y21+Z21+AB21-U21</f>
        <v>20000</v>
      </c>
      <c r="U21" s="117"/>
      <c r="V21" s="58"/>
      <c r="W21" s="58"/>
      <c r="X21" s="58"/>
      <c r="Y21" s="58"/>
      <c r="Z21" s="58"/>
      <c r="AA21" s="58"/>
      <c r="AB21" s="58"/>
      <c r="AC21" s="58">
        <v>20000</v>
      </c>
      <c r="AD21" s="59"/>
    </row>
    <row r="22" spans="1:30" s="17" customFormat="1" ht="22.5">
      <c r="A22" s="18" t="s">
        <v>81</v>
      </c>
      <c r="B22" s="16" t="s">
        <v>29</v>
      </c>
      <c r="C22" s="56">
        <f>C19-C20</f>
        <v>0</v>
      </c>
      <c r="D22" s="117"/>
      <c r="E22" s="56">
        <f>E19-E20</f>
        <v>0</v>
      </c>
      <c r="F22" s="117"/>
      <c r="G22" s="56">
        <f t="shared" ref="G22:O22" si="2">G19-G20</f>
        <v>0</v>
      </c>
      <c r="H22" s="56">
        <f t="shared" si="2"/>
        <v>0</v>
      </c>
      <c r="I22" s="56">
        <f t="shared" si="2"/>
        <v>0</v>
      </c>
      <c r="J22" s="56">
        <f t="shared" si="2"/>
        <v>0</v>
      </c>
      <c r="K22" s="56">
        <f t="shared" si="2"/>
        <v>0</v>
      </c>
      <c r="L22" s="56">
        <f t="shared" si="2"/>
        <v>0</v>
      </c>
      <c r="M22" s="56">
        <f t="shared" si="2"/>
        <v>0</v>
      </c>
      <c r="N22" s="56">
        <f t="shared" si="2"/>
        <v>0</v>
      </c>
      <c r="O22" s="57">
        <f t="shared" si="2"/>
        <v>0</v>
      </c>
      <c r="P22" s="18" t="s">
        <v>81</v>
      </c>
      <c r="Q22" s="16" t="s">
        <v>29</v>
      </c>
      <c r="R22" s="56">
        <f>R19-R20</f>
        <v>0</v>
      </c>
      <c r="S22" s="117"/>
      <c r="T22" s="56">
        <f>T19-T20</f>
        <v>0</v>
      </c>
      <c r="U22" s="117"/>
      <c r="V22" s="56">
        <f t="shared" ref="V22:AD22" si="3">V19-V20</f>
        <v>0</v>
      </c>
      <c r="W22" s="56">
        <f t="shared" si="3"/>
        <v>0</v>
      </c>
      <c r="X22" s="56">
        <f t="shared" si="3"/>
        <v>0</v>
      </c>
      <c r="Y22" s="56">
        <f t="shared" si="3"/>
        <v>0</v>
      </c>
      <c r="Z22" s="56">
        <f t="shared" si="3"/>
        <v>0</v>
      </c>
      <c r="AA22" s="56">
        <f t="shared" si="3"/>
        <v>0</v>
      </c>
      <c r="AB22" s="56">
        <f t="shared" si="3"/>
        <v>0</v>
      </c>
      <c r="AC22" s="56">
        <f t="shared" si="3"/>
        <v>0</v>
      </c>
      <c r="AD22" s="57">
        <f t="shared" si="3"/>
        <v>0</v>
      </c>
    </row>
    <row r="23" spans="1:30" ht="19.5" customHeight="1">
      <c r="A23" s="15" t="s">
        <v>82</v>
      </c>
      <c r="B23" s="16" t="s">
        <v>30</v>
      </c>
      <c r="C23" s="56">
        <f t="shared" ref="C23:C33" si="4">E23+O23-D23</f>
        <v>1142584.31</v>
      </c>
      <c r="D23" s="117"/>
      <c r="E23" s="56">
        <f t="shared" ref="E23:E33" si="5">G23+H23+I23+L23+N23+J23+K23+M23-F23</f>
        <v>1142584.31</v>
      </c>
      <c r="F23" s="117"/>
      <c r="G23" s="58"/>
      <c r="H23" s="58"/>
      <c r="I23" s="58"/>
      <c r="J23" s="58"/>
      <c r="K23" s="58"/>
      <c r="L23" s="58">
        <v>1137584.31</v>
      </c>
      <c r="M23" s="58"/>
      <c r="N23" s="58">
        <v>5000</v>
      </c>
      <c r="O23" s="59"/>
      <c r="P23" s="15" t="s">
        <v>82</v>
      </c>
      <c r="Q23" s="16" t="s">
        <v>30</v>
      </c>
      <c r="R23" s="56">
        <f t="shared" ref="R23:R33" si="6">T23+AD23-S23</f>
        <v>1142584.31</v>
      </c>
      <c r="S23" s="117"/>
      <c r="T23" s="56">
        <f t="shared" ref="T23:T33" si="7">V23+W23+X23+AA23+AC23+Y23+Z23+AB23-U23</f>
        <v>1142584.31</v>
      </c>
      <c r="U23" s="117"/>
      <c r="V23" s="58"/>
      <c r="W23" s="58"/>
      <c r="X23" s="58"/>
      <c r="Y23" s="58"/>
      <c r="Z23" s="58"/>
      <c r="AA23" s="58">
        <v>1137584.31</v>
      </c>
      <c r="AB23" s="58"/>
      <c r="AC23" s="58">
        <v>5000</v>
      </c>
      <c r="AD23" s="59"/>
    </row>
    <row r="24" spans="1:30" ht="19.5" customHeight="1">
      <c r="A24" s="15" t="s">
        <v>83</v>
      </c>
      <c r="B24" s="16" t="s">
        <v>31</v>
      </c>
      <c r="C24" s="62">
        <f t="shared" si="4"/>
        <v>1345491.72</v>
      </c>
      <c r="D24" s="118"/>
      <c r="E24" s="62">
        <f t="shared" si="5"/>
        <v>1345491.72</v>
      </c>
      <c r="F24" s="118"/>
      <c r="G24" s="60"/>
      <c r="H24" s="60"/>
      <c r="I24" s="60"/>
      <c r="J24" s="60"/>
      <c r="K24" s="60"/>
      <c r="L24" s="60">
        <v>268274.67</v>
      </c>
      <c r="M24" s="60">
        <v>596083.27</v>
      </c>
      <c r="N24" s="60">
        <v>481133.78</v>
      </c>
      <c r="O24" s="61"/>
      <c r="P24" s="15" t="s">
        <v>83</v>
      </c>
      <c r="Q24" s="16" t="s">
        <v>31</v>
      </c>
      <c r="R24" s="62">
        <f t="shared" si="6"/>
        <v>1897297.08</v>
      </c>
      <c r="S24" s="118"/>
      <c r="T24" s="62">
        <f t="shared" si="7"/>
        <v>1897297.08</v>
      </c>
      <c r="U24" s="118"/>
      <c r="V24" s="60"/>
      <c r="W24" s="60"/>
      <c r="X24" s="60"/>
      <c r="Y24" s="60"/>
      <c r="Z24" s="60"/>
      <c r="AA24" s="60">
        <v>363097.15</v>
      </c>
      <c r="AB24" s="60">
        <v>812333.27</v>
      </c>
      <c r="AC24" s="60">
        <v>721866.66</v>
      </c>
      <c r="AD24" s="61"/>
    </row>
    <row r="25" spans="1:30" ht="22.5">
      <c r="A25" s="21" t="s">
        <v>85</v>
      </c>
      <c r="B25" s="16" t="s">
        <v>84</v>
      </c>
      <c r="C25" s="62">
        <f t="shared" si="4"/>
        <v>0</v>
      </c>
      <c r="D25" s="118"/>
      <c r="E25" s="62">
        <f t="shared" si="5"/>
        <v>0</v>
      </c>
      <c r="F25" s="118"/>
      <c r="G25" s="60"/>
      <c r="H25" s="60"/>
      <c r="I25" s="60"/>
      <c r="J25" s="60"/>
      <c r="K25" s="60"/>
      <c r="L25" s="60"/>
      <c r="M25" s="60"/>
      <c r="N25" s="60"/>
      <c r="O25" s="61"/>
      <c r="P25" s="21" t="s">
        <v>85</v>
      </c>
      <c r="Q25" s="16" t="s">
        <v>84</v>
      </c>
      <c r="R25" s="62">
        <f t="shared" si="6"/>
        <v>0</v>
      </c>
      <c r="S25" s="118"/>
      <c r="T25" s="62">
        <f t="shared" si="7"/>
        <v>0</v>
      </c>
      <c r="U25" s="118"/>
      <c r="V25" s="60"/>
      <c r="W25" s="60"/>
      <c r="X25" s="60"/>
      <c r="Y25" s="60"/>
      <c r="Z25" s="60"/>
      <c r="AA25" s="60"/>
      <c r="AB25" s="60"/>
      <c r="AC25" s="60"/>
      <c r="AD25" s="61"/>
    </row>
    <row r="26" spans="1:30" s="17" customFormat="1" ht="22.5">
      <c r="A26" s="18" t="s">
        <v>86</v>
      </c>
      <c r="B26" s="16" t="s">
        <v>32</v>
      </c>
      <c r="C26" s="62">
        <f t="shared" si="4"/>
        <v>0</v>
      </c>
      <c r="D26" s="117"/>
      <c r="E26" s="62">
        <f t="shared" si="5"/>
        <v>0</v>
      </c>
      <c r="F26" s="117"/>
      <c r="G26" s="58"/>
      <c r="H26" s="58"/>
      <c r="I26" s="58"/>
      <c r="J26" s="58"/>
      <c r="K26" s="58"/>
      <c r="L26" s="58"/>
      <c r="M26" s="58"/>
      <c r="N26" s="58"/>
      <c r="O26" s="59"/>
      <c r="P26" s="18" t="s">
        <v>86</v>
      </c>
      <c r="Q26" s="16" t="s">
        <v>32</v>
      </c>
      <c r="R26" s="62">
        <f t="shared" si="6"/>
        <v>0</v>
      </c>
      <c r="S26" s="117"/>
      <c r="T26" s="62">
        <f t="shared" si="7"/>
        <v>0</v>
      </c>
      <c r="U26" s="117"/>
      <c r="V26" s="58"/>
      <c r="W26" s="58"/>
      <c r="X26" s="58"/>
      <c r="Y26" s="58"/>
      <c r="Z26" s="58"/>
      <c r="AA26" s="58"/>
      <c r="AB26" s="58"/>
      <c r="AC26" s="58"/>
      <c r="AD26" s="59"/>
    </row>
    <row r="27" spans="1:30" ht="24.75" customHeight="1">
      <c r="A27" s="22" t="s">
        <v>87</v>
      </c>
      <c r="B27" s="19" t="s">
        <v>33</v>
      </c>
      <c r="C27" s="56">
        <f t="shared" si="4"/>
        <v>0</v>
      </c>
      <c r="D27" s="117"/>
      <c r="E27" s="56">
        <f t="shared" si="5"/>
        <v>0</v>
      </c>
      <c r="F27" s="117"/>
      <c r="G27" s="58"/>
      <c r="H27" s="58"/>
      <c r="I27" s="58"/>
      <c r="J27" s="58"/>
      <c r="K27" s="58"/>
      <c r="L27" s="58"/>
      <c r="M27" s="58"/>
      <c r="N27" s="58"/>
      <c r="O27" s="59"/>
      <c r="P27" s="22" t="s">
        <v>87</v>
      </c>
      <c r="Q27" s="19" t="s">
        <v>33</v>
      </c>
      <c r="R27" s="56">
        <f t="shared" si="6"/>
        <v>0</v>
      </c>
      <c r="S27" s="117"/>
      <c r="T27" s="56">
        <f t="shared" si="7"/>
        <v>0</v>
      </c>
      <c r="U27" s="117"/>
      <c r="V27" s="58"/>
      <c r="W27" s="58"/>
      <c r="X27" s="58"/>
      <c r="Y27" s="58"/>
      <c r="Z27" s="58"/>
      <c r="AA27" s="58"/>
      <c r="AB27" s="58"/>
      <c r="AC27" s="58"/>
      <c r="AD27" s="59"/>
    </row>
    <row r="28" spans="1:30" s="17" customFormat="1" ht="20.100000000000001" customHeight="1">
      <c r="A28" s="18" t="s">
        <v>88</v>
      </c>
      <c r="B28" s="16" t="s">
        <v>34</v>
      </c>
      <c r="C28" s="56">
        <f t="shared" si="4"/>
        <v>28191957.359999999</v>
      </c>
      <c r="D28" s="117"/>
      <c r="E28" s="62">
        <f t="shared" si="5"/>
        <v>28191957.359999999</v>
      </c>
      <c r="F28" s="117"/>
      <c r="G28" s="60"/>
      <c r="H28" s="60"/>
      <c r="I28" s="60"/>
      <c r="J28" s="60"/>
      <c r="K28" s="60"/>
      <c r="L28" s="60"/>
      <c r="M28" s="60">
        <v>24964227.359999999</v>
      </c>
      <c r="N28" s="60">
        <v>3227730</v>
      </c>
      <c r="O28" s="61"/>
      <c r="P28" s="18" t="s">
        <v>88</v>
      </c>
      <c r="Q28" s="16" t="s">
        <v>34</v>
      </c>
      <c r="R28" s="56">
        <f t="shared" si="6"/>
        <v>61507640.170000002</v>
      </c>
      <c r="S28" s="117"/>
      <c r="T28" s="62">
        <f t="shared" si="7"/>
        <v>61507640.170000002</v>
      </c>
      <c r="U28" s="117"/>
      <c r="V28" s="60"/>
      <c r="W28" s="60"/>
      <c r="X28" s="60"/>
      <c r="Y28" s="60"/>
      <c r="Z28" s="60"/>
      <c r="AA28" s="60"/>
      <c r="AB28" s="60">
        <v>61446270.170000002</v>
      </c>
      <c r="AC28" s="60">
        <v>61370</v>
      </c>
      <c r="AD28" s="61"/>
    </row>
    <row r="29" spans="1:30" s="17" customFormat="1" ht="22.5">
      <c r="A29" s="20" t="s">
        <v>85</v>
      </c>
      <c r="B29" s="16" t="s">
        <v>89</v>
      </c>
      <c r="C29" s="56">
        <f t="shared" si="4"/>
        <v>0</v>
      </c>
      <c r="D29" s="117"/>
      <c r="E29" s="62">
        <f t="shared" si="5"/>
        <v>0</v>
      </c>
      <c r="F29" s="117"/>
      <c r="G29" s="58"/>
      <c r="H29" s="58"/>
      <c r="I29" s="58"/>
      <c r="J29" s="58"/>
      <c r="K29" s="58"/>
      <c r="L29" s="58"/>
      <c r="M29" s="58"/>
      <c r="N29" s="58"/>
      <c r="O29" s="59"/>
      <c r="P29" s="20" t="s">
        <v>85</v>
      </c>
      <c r="Q29" s="16" t="s">
        <v>89</v>
      </c>
      <c r="R29" s="56">
        <f t="shared" si="6"/>
        <v>0</v>
      </c>
      <c r="S29" s="117"/>
      <c r="T29" s="62">
        <f t="shared" si="7"/>
        <v>0</v>
      </c>
      <c r="U29" s="117"/>
      <c r="V29" s="58"/>
      <c r="W29" s="58"/>
      <c r="X29" s="58"/>
      <c r="Y29" s="58"/>
      <c r="Z29" s="58"/>
      <c r="AA29" s="58"/>
      <c r="AB29" s="58"/>
      <c r="AC29" s="58"/>
      <c r="AD29" s="59"/>
    </row>
    <row r="30" spans="1:30" ht="20.100000000000001" customHeight="1">
      <c r="A30" s="41" t="s">
        <v>8</v>
      </c>
      <c r="B30" s="19" t="s">
        <v>58</v>
      </c>
      <c r="C30" s="56">
        <f t="shared" si="4"/>
        <v>0</v>
      </c>
      <c r="D30" s="117"/>
      <c r="E30" s="62">
        <f t="shared" si="5"/>
        <v>0</v>
      </c>
      <c r="F30" s="117"/>
      <c r="G30" s="58"/>
      <c r="H30" s="58"/>
      <c r="I30" s="58"/>
      <c r="J30" s="58"/>
      <c r="K30" s="58"/>
      <c r="L30" s="58"/>
      <c r="M30" s="58"/>
      <c r="N30" s="58"/>
      <c r="O30" s="59"/>
      <c r="P30" s="41" t="s">
        <v>8</v>
      </c>
      <c r="Q30" s="19" t="s">
        <v>58</v>
      </c>
      <c r="R30" s="56">
        <f t="shared" si="6"/>
        <v>0</v>
      </c>
      <c r="S30" s="117"/>
      <c r="T30" s="62">
        <f t="shared" si="7"/>
        <v>0</v>
      </c>
      <c r="U30" s="117"/>
      <c r="V30" s="58"/>
      <c r="W30" s="58"/>
      <c r="X30" s="58"/>
      <c r="Y30" s="58"/>
      <c r="Z30" s="58"/>
      <c r="AA30" s="58"/>
      <c r="AB30" s="58"/>
      <c r="AC30" s="58"/>
      <c r="AD30" s="59"/>
    </row>
    <row r="31" spans="1:30" ht="22.5">
      <c r="A31" s="26" t="s">
        <v>90</v>
      </c>
      <c r="B31" s="16" t="s">
        <v>59</v>
      </c>
      <c r="C31" s="56">
        <f t="shared" si="4"/>
        <v>633002448.01999998</v>
      </c>
      <c r="D31" s="117"/>
      <c r="E31" s="62">
        <f t="shared" si="5"/>
        <v>633002448.01999998</v>
      </c>
      <c r="F31" s="117"/>
      <c r="G31" s="60"/>
      <c r="H31" s="60"/>
      <c r="I31" s="60"/>
      <c r="J31" s="60"/>
      <c r="K31" s="60"/>
      <c r="L31" s="60">
        <v>164563414.72999999</v>
      </c>
      <c r="M31" s="60">
        <v>347483811.87</v>
      </c>
      <c r="N31" s="60">
        <v>120955221.42</v>
      </c>
      <c r="O31" s="61"/>
      <c r="P31" s="26" t="s">
        <v>90</v>
      </c>
      <c r="Q31" s="16" t="s">
        <v>59</v>
      </c>
      <c r="R31" s="56">
        <f t="shared" si="6"/>
        <v>734526576.20000005</v>
      </c>
      <c r="S31" s="117"/>
      <c r="T31" s="62">
        <f t="shared" si="7"/>
        <v>734526576.20000005</v>
      </c>
      <c r="U31" s="117"/>
      <c r="V31" s="60"/>
      <c r="W31" s="60"/>
      <c r="X31" s="60"/>
      <c r="Y31" s="60"/>
      <c r="Z31" s="60"/>
      <c r="AA31" s="60">
        <v>177227076.46000001</v>
      </c>
      <c r="AB31" s="60">
        <v>419644202.49000001</v>
      </c>
      <c r="AC31" s="60">
        <v>137655297.25</v>
      </c>
      <c r="AD31" s="61"/>
    </row>
    <row r="32" spans="1:30" ht="22.5">
      <c r="A32" s="26" t="s">
        <v>60</v>
      </c>
      <c r="B32" s="16" t="s">
        <v>35</v>
      </c>
      <c r="C32" s="56">
        <f t="shared" si="4"/>
        <v>0</v>
      </c>
      <c r="D32" s="117"/>
      <c r="E32" s="62">
        <f t="shared" si="5"/>
        <v>0</v>
      </c>
      <c r="F32" s="117"/>
      <c r="G32" s="63"/>
      <c r="H32" s="63"/>
      <c r="I32" s="63"/>
      <c r="J32" s="63"/>
      <c r="K32" s="63"/>
      <c r="L32" s="63"/>
      <c r="M32" s="63"/>
      <c r="N32" s="63"/>
      <c r="O32" s="64"/>
      <c r="P32" s="26" t="s">
        <v>60</v>
      </c>
      <c r="Q32" s="16" t="s">
        <v>35</v>
      </c>
      <c r="R32" s="56">
        <f t="shared" si="6"/>
        <v>0</v>
      </c>
      <c r="S32" s="117"/>
      <c r="T32" s="62">
        <f t="shared" si="7"/>
        <v>0</v>
      </c>
      <c r="U32" s="117"/>
      <c r="V32" s="63"/>
      <c r="W32" s="63"/>
      <c r="X32" s="63"/>
      <c r="Y32" s="63"/>
      <c r="Z32" s="63"/>
      <c r="AA32" s="63"/>
      <c r="AB32" s="63"/>
      <c r="AC32" s="63"/>
      <c r="AD32" s="64"/>
    </row>
    <row r="33" spans="1:30" ht="21.95" customHeight="1">
      <c r="A33" s="26" t="s">
        <v>92</v>
      </c>
      <c r="B33" s="16" t="s">
        <v>91</v>
      </c>
      <c r="C33" s="56">
        <f t="shared" si="4"/>
        <v>9433230.6699999999</v>
      </c>
      <c r="D33" s="117"/>
      <c r="E33" s="62">
        <f t="shared" si="5"/>
        <v>9433230.6699999999</v>
      </c>
      <c r="F33" s="117"/>
      <c r="G33" s="63"/>
      <c r="H33" s="63"/>
      <c r="I33" s="63"/>
      <c r="J33" s="63"/>
      <c r="K33" s="63"/>
      <c r="L33" s="63">
        <v>4337553.25</v>
      </c>
      <c r="M33" s="63">
        <v>5042290.18</v>
      </c>
      <c r="N33" s="63">
        <v>53387.24</v>
      </c>
      <c r="O33" s="64"/>
      <c r="P33" s="26" t="s">
        <v>92</v>
      </c>
      <c r="Q33" s="16" t="s">
        <v>91</v>
      </c>
      <c r="R33" s="56">
        <f t="shared" si="6"/>
        <v>11473848.939999999</v>
      </c>
      <c r="S33" s="117"/>
      <c r="T33" s="62">
        <f t="shared" si="7"/>
        <v>11473848.939999999</v>
      </c>
      <c r="U33" s="117"/>
      <c r="V33" s="63"/>
      <c r="W33" s="63"/>
      <c r="X33" s="63"/>
      <c r="Y33" s="63"/>
      <c r="Z33" s="63"/>
      <c r="AA33" s="63">
        <v>5302158.37</v>
      </c>
      <c r="AB33" s="63">
        <v>6130761.5300000003</v>
      </c>
      <c r="AC33" s="63">
        <v>40929.040000000001</v>
      </c>
      <c r="AD33" s="64"/>
    </row>
    <row r="34" spans="1:30" ht="34.5" thickBot="1">
      <c r="A34" s="23" t="s">
        <v>93</v>
      </c>
      <c r="B34" s="79" t="s">
        <v>36</v>
      </c>
      <c r="C34" s="115">
        <f>C18+C22+C23+C24+C26+C28+C30+C31+C32+C33</f>
        <v>678292407.34000003</v>
      </c>
      <c r="D34" s="80"/>
      <c r="E34" s="115">
        <f>E18+E22+E23+E24+E26+E28+E30+E31+E32+E33</f>
        <v>678292407.34000003</v>
      </c>
      <c r="F34" s="80"/>
      <c r="G34" s="115">
        <f t="shared" ref="G34:O34" si="8">G18+G22+G23+G24+G26+G28+G30+G31+G32+G33</f>
        <v>0</v>
      </c>
      <c r="H34" s="115">
        <f t="shared" si="8"/>
        <v>0</v>
      </c>
      <c r="I34" s="115">
        <f t="shared" si="8"/>
        <v>0</v>
      </c>
      <c r="J34" s="115">
        <f t="shared" si="8"/>
        <v>0</v>
      </c>
      <c r="K34" s="115">
        <f t="shared" si="8"/>
        <v>0</v>
      </c>
      <c r="L34" s="115">
        <f t="shared" si="8"/>
        <v>170491346.43000001</v>
      </c>
      <c r="M34" s="115">
        <f t="shared" si="8"/>
        <v>378086412.68000001</v>
      </c>
      <c r="N34" s="115">
        <f t="shared" si="8"/>
        <v>129714648.23</v>
      </c>
      <c r="O34" s="116">
        <f t="shared" si="8"/>
        <v>0</v>
      </c>
      <c r="P34" s="81" t="s">
        <v>93</v>
      </c>
      <c r="Q34" s="79" t="s">
        <v>36</v>
      </c>
      <c r="R34" s="115">
        <f>R18+R22+R23+R24+R26+R28+R30+R31+R32+R33</f>
        <v>814247752.70000005</v>
      </c>
      <c r="S34" s="84"/>
      <c r="T34" s="115">
        <f>T18+T22+T23+T24+T26+T28+T30+T31+T32+T33</f>
        <v>814247752.70000005</v>
      </c>
      <c r="U34" s="84"/>
      <c r="V34" s="115">
        <f t="shared" ref="V34:AD34" si="9">V18+V22+V23+V24+V26+V28+V30+V31+V32+V33</f>
        <v>0</v>
      </c>
      <c r="W34" s="115">
        <f t="shared" si="9"/>
        <v>0</v>
      </c>
      <c r="X34" s="115">
        <f t="shared" si="9"/>
        <v>0</v>
      </c>
      <c r="Y34" s="115">
        <f t="shared" si="9"/>
        <v>0</v>
      </c>
      <c r="Z34" s="115">
        <f t="shared" si="9"/>
        <v>0</v>
      </c>
      <c r="AA34" s="115">
        <f t="shared" si="9"/>
        <v>184201519.08000001</v>
      </c>
      <c r="AB34" s="115">
        <f t="shared" si="9"/>
        <v>488033567.45999998</v>
      </c>
      <c r="AC34" s="115">
        <f t="shared" si="9"/>
        <v>142012666.16</v>
      </c>
      <c r="AD34" s="116">
        <f t="shared" si="9"/>
        <v>0</v>
      </c>
    </row>
    <row r="36" spans="1:30">
      <c r="O36" s="3" t="s">
        <v>94</v>
      </c>
      <c r="AD36" s="3" t="s">
        <v>163</v>
      </c>
    </row>
    <row r="37" spans="1:30">
      <c r="A37" s="225" t="s">
        <v>0</v>
      </c>
      <c r="B37" s="229" t="s">
        <v>1</v>
      </c>
      <c r="C37" s="228" t="s">
        <v>65</v>
      </c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5" t="s">
        <v>0</v>
      </c>
      <c r="Q37" s="229" t="s">
        <v>1</v>
      </c>
      <c r="R37" s="227" t="s">
        <v>56</v>
      </c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</row>
    <row r="38" spans="1:30" ht="135">
      <c r="A38" s="225"/>
      <c r="B38" s="229"/>
      <c r="C38" s="48" t="s">
        <v>52</v>
      </c>
      <c r="D38" s="11" t="s">
        <v>53</v>
      </c>
      <c r="E38" s="11" t="s">
        <v>54</v>
      </c>
      <c r="F38" s="11" t="s">
        <v>55</v>
      </c>
      <c r="G38" s="11" t="s">
        <v>2</v>
      </c>
      <c r="H38" s="11" t="s">
        <v>70</v>
      </c>
      <c r="I38" s="11" t="s">
        <v>3</v>
      </c>
      <c r="J38" s="11" t="s">
        <v>74</v>
      </c>
      <c r="K38" s="11" t="s">
        <v>73</v>
      </c>
      <c r="L38" s="11" t="s">
        <v>4</v>
      </c>
      <c r="M38" s="11" t="s">
        <v>71</v>
      </c>
      <c r="N38" s="11" t="s">
        <v>72</v>
      </c>
      <c r="O38" s="48" t="s">
        <v>5</v>
      </c>
      <c r="P38" s="225"/>
      <c r="Q38" s="229"/>
      <c r="R38" s="48" t="s">
        <v>52</v>
      </c>
      <c r="S38" s="53" t="s">
        <v>53</v>
      </c>
      <c r="T38" s="11" t="s">
        <v>54</v>
      </c>
      <c r="U38" s="53" t="s">
        <v>55</v>
      </c>
      <c r="V38" s="11" t="s">
        <v>2</v>
      </c>
      <c r="W38" s="11" t="s">
        <v>70</v>
      </c>
      <c r="X38" s="11" t="s">
        <v>3</v>
      </c>
      <c r="Y38" s="11" t="s">
        <v>74</v>
      </c>
      <c r="Z38" s="11" t="s">
        <v>73</v>
      </c>
      <c r="AA38" s="11" t="s">
        <v>4</v>
      </c>
      <c r="AB38" s="11" t="s">
        <v>71</v>
      </c>
      <c r="AC38" s="11" t="s">
        <v>72</v>
      </c>
      <c r="AD38" s="48" t="s">
        <v>5</v>
      </c>
    </row>
    <row r="39" spans="1:30" ht="13.5" thickBot="1">
      <c r="A39" s="2">
        <v>1</v>
      </c>
      <c r="B39" s="12">
        <v>2</v>
      </c>
      <c r="C39" s="14">
        <v>3</v>
      </c>
      <c r="D39" s="14">
        <v>4</v>
      </c>
      <c r="E39" s="14">
        <v>5</v>
      </c>
      <c r="F39" s="14">
        <v>6</v>
      </c>
      <c r="G39" s="14">
        <v>7</v>
      </c>
      <c r="H39" s="14">
        <v>8</v>
      </c>
      <c r="I39" s="14">
        <v>9</v>
      </c>
      <c r="J39" s="14">
        <v>10</v>
      </c>
      <c r="K39" s="14">
        <v>11</v>
      </c>
      <c r="L39" s="14">
        <v>12</v>
      </c>
      <c r="M39" s="14">
        <v>13</v>
      </c>
      <c r="N39" s="14">
        <v>14</v>
      </c>
      <c r="O39" s="55">
        <v>15</v>
      </c>
      <c r="P39" s="90">
        <v>1</v>
      </c>
      <c r="Q39" s="12">
        <v>2</v>
      </c>
      <c r="R39" s="14">
        <v>16</v>
      </c>
      <c r="S39" s="14">
        <v>17</v>
      </c>
      <c r="T39" s="14">
        <v>18</v>
      </c>
      <c r="U39" s="14">
        <v>19</v>
      </c>
      <c r="V39" s="14">
        <v>20</v>
      </c>
      <c r="W39" s="14">
        <v>21</v>
      </c>
      <c r="X39" s="14">
        <v>22</v>
      </c>
      <c r="Y39" s="14">
        <v>23</v>
      </c>
      <c r="Z39" s="14">
        <v>24</v>
      </c>
      <c r="AA39" s="14">
        <v>25</v>
      </c>
      <c r="AB39" s="14">
        <v>26</v>
      </c>
      <c r="AC39" s="14">
        <v>27</v>
      </c>
      <c r="AD39" s="55">
        <v>28</v>
      </c>
    </row>
    <row r="40" spans="1:30">
      <c r="A40" s="36" t="s">
        <v>13</v>
      </c>
      <c r="B40" s="40"/>
      <c r="C40" s="82"/>
      <c r="D40" s="83"/>
      <c r="E40" s="82"/>
      <c r="F40" s="83"/>
      <c r="G40" s="82"/>
      <c r="H40" s="82"/>
      <c r="I40" s="82"/>
      <c r="J40" s="82"/>
      <c r="K40" s="82"/>
      <c r="L40" s="82"/>
      <c r="M40" s="82"/>
      <c r="N40" s="82"/>
      <c r="O40" s="82"/>
      <c r="P40" s="91" t="s">
        <v>13</v>
      </c>
      <c r="Q40" s="40"/>
      <c r="R40" s="38"/>
      <c r="S40" s="92"/>
      <c r="T40" s="38"/>
      <c r="U40" s="92"/>
      <c r="V40" s="38"/>
      <c r="W40" s="38"/>
      <c r="X40" s="38"/>
      <c r="Y40" s="38"/>
      <c r="Z40" s="38"/>
      <c r="AA40" s="38"/>
      <c r="AB40" s="38"/>
      <c r="AC40" s="38"/>
      <c r="AD40" s="39"/>
    </row>
    <row r="41" spans="1:30" s="17" customFormat="1" ht="19.5" customHeight="1">
      <c r="A41" s="35" t="s">
        <v>95</v>
      </c>
      <c r="B41" s="19" t="s">
        <v>61</v>
      </c>
      <c r="C41" s="56">
        <f>C42+C43+C47</f>
        <v>39649.360000000001</v>
      </c>
      <c r="D41" s="117"/>
      <c r="E41" s="56">
        <f>E42+E43+E47</f>
        <v>39649.360000000001</v>
      </c>
      <c r="F41" s="117"/>
      <c r="G41" s="56">
        <f t="shared" ref="G41:O41" si="10">G42+G43+G47</f>
        <v>0</v>
      </c>
      <c r="H41" s="56">
        <f t="shared" si="10"/>
        <v>0</v>
      </c>
      <c r="I41" s="56">
        <f t="shared" si="10"/>
        <v>0</v>
      </c>
      <c r="J41" s="56">
        <f t="shared" si="10"/>
        <v>0</v>
      </c>
      <c r="K41" s="56">
        <f t="shared" si="10"/>
        <v>0</v>
      </c>
      <c r="L41" s="56">
        <f t="shared" si="10"/>
        <v>39649.360000000001</v>
      </c>
      <c r="M41" s="56">
        <f t="shared" si="10"/>
        <v>0</v>
      </c>
      <c r="N41" s="56">
        <f t="shared" si="10"/>
        <v>0</v>
      </c>
      <c r="O41" s="85">
        <f t="shared" si="10"/>
        <v>0</v>
      </c>
      <c r="P41" s="93" t="s">
        <v>95</v>
      </c>
      <c r="Q41" s="19" t="s">
        <v>61</v>
      </c>
      <c r="R41" s="56">
        <f>R42+R43+R47</f>
        <v>26224.639999999999</v>
      </c>
      <c r="S41" s="123"/>
      <c r="T41" s="56">
        <f>T42+T43+T47</f>
        <v>26224.639999999999</v>
      </c>
      <c r="U41" s="123"/>
      <c r="V41" s="56">
        <f t="shared" ref="V41:AD41" si="11">V42+V43+V47</f>
        <v>0</v>
      </c>
      <c r="W41" s="56">
        <f t="shared" si="11"/>
        <v>0</v>
      </c>
      <c r="X41" s="56">
        <f t="shared" si="11"/>
        <v>0</v>
      </c>
      <c r="Y41" s="56">
        <f t="shared" si="11"/>
        <v>0</v>
      </c>
      <c r="Z41" s="56">
        <f t="shared" si="11"/>
        <v>0</v>
      </c>
      <c r="AA41" s="56">
        <f t="shared" si="11"/>
        <v>26224.639999999999</v>
      </c>
      <c r="AB41" s="56">
        <f t="shared" si="11"/>
        <v>0</v>
      </c>
      <c r="AC41" s="56">
        <f t="shared" si="11"/>
        <v>0</v>
      </c>
      <c r="AD41" s="57">
        <f t="shared" si="11"/>
        <v>0</v>
      </c>
    </row>
    <row r="42" spans="1:30" ht="33.75">
      <c r="A42" s="22" t="s">
        <v>96</v>
      </c>
      <c r="B42" s="19" t="s">
        <v>62</v>
      </c>
      <c r="C42" s="56">
        <f t="shared" ref="C42:C64" si="12">E42+O42-D42</f>
        <v>0</v>
      </c>
      <c r="D42" s="117"/>
      <c r="E42" s="62">
        <f t="shared" ref="E42:E64" si="13">G42+H42+I42+L42+N42+J42+K42+M42-F42</f>
        <v>0</v>
      </c>
      <c r="F42" s="117"/>
      <c r="G42" s="120"/>
      <c r="H42" s="120"/>
      <c r="I42" s="120"/>
      <c r="J42" s="120"/>
      <c r="K42" s="120"/>
      <c r="L42" s="120"/>
      <c r="M42" s="120"/>
      <c r="N42" s="120"/>
      <c r="O42" s="121"/>
      <c r="P42" s="94" t="s">
        <v>96</v>
      </c>
      <c r="Q42" s="19" t="s">
        <v>62</v>
      </c>
      <c r="R42" s="56">
        <f t="shared" ref="R42:R64" si="14">T42+AD42-S42</f>
        <v>0</v>
      </c>
      <c r="S42" s="118"/>
      <c r="T42" s="62">
        <f t="shared" ref="T42:T64" si="15">V42+W42+X42+AA42+AC42+Y42+Z42+AB42-U42</f>
        <v>0</v>
      </c>
      <c r="U42" s="118"/>
      <c r="V42" s="120"/>
      <c r="W42" s="120"/>
      <c r="X42" s="120"/>
      <c r="Y42" s="120"/>
      <c r="Z42" s="120"/>
      <c r="AA42" s="120"/>
      <c r="AB42" s="120"/>
      <c r="AC42" s="120"/>
      <c r="AD42" s="124"/>
    </row>
    <row r="43" spans="1:30" ht="20.100000000000001" customHeight="1">
      <c r="A43" s="21" t="s">
        <v>97</v>
      </c>
      <c r="B43" s="16" t="s">
        <v>63</v>
      </c>
      <c r="C43" s="56">
        <f t="shared" si="12"/>
        <v>0</v>
      </c>
      <c r="D43" s="117"/>
      <c r="E43" s="62">
        <f t="shared" si="13"/>
        <v>0</v>
      </c>
      <c r="F43" s="117"/>
      <c r="G43" s="60"/>
      <c r="H43" s="60"/>
      <c r="I43" s="60"/>
      <c r="J43" s="60"/>
      <c r="K43" s="60"/>
      <c r="L43" s="60"/>
      <c r="M43" s="60"/>
      <c r="N43" s="60"/>
      <c r="O43" s="86"/>
      <c r="P43" s="95" t="s">
        <v>97</v>
      </c>
      <c r="Q43" s="16" t="s">
        <v>63</v>
      </c>
      <c r="R43" s="56">
        <f t="shared" si="14"/>
        <v>0</v>
      </c>
      <c r="S43" s="118"/>
      <c r="T43" s="62">
        <f t="shared" si="15"/>
        <v>0</v>
      </c>
      <c r="U43" s="118"/>
      <c r="V43" s="60"/>
      <c r="W43" s="60"/>
      <c r="X43" s="60"/>
      <c r="Y43" s="60"/>
      <c r="Z43" s="60"/>
      <c r="AA43" s="60"/>
      <c r="AB43" s="60"/>
      <c r="AC43" s="60"/>
      <c r="AD43" s="61"/>
    </row>
    <row r="44" spans="1:30" ht="33.75">
      <c r="A44" s="77" t="s">
        <v>100</v>
      </c>
      <c r="B44" s="16" t="s">
        <v>98</v>
      </c>
      <c r="C44" s="56">
        <f t="shared" si="12"/>
        <v>0</v>
      </c>
      <c r="D44" s="117"/>
      <c r="E44" s="62">
        <f t="shared" si="13"/>
        <v>0</v>
      </c>
      <c r="F44" s="117"/>
      <c r="G44" s="60"/>
      <c r="H44" s="60"/>
      <c r="I44" s="60"/>
      <c r="J44" s="60"/>
      <c r="K44" s="60"/>
      <c r="L44" s="60"/>
      <c r="M44" s="60"/>
      <c r="N44" s="60"/>
      <c r="O44" s="86"/>
      <c r="P44" s="96" t="s">
        <v>100</v>
      </c>
      <c r="Q44" s="16" t="s">
        <v>98</v>
      </c>
      <c r="R44" s="56">
        <f t="shared" si="14"/>
        <v>0</v>
      </c>
      <c r="S44" s="118"/>
      <c r="T44" s="62">
        <f t="shared" si="15"/>
        <v>0</v>
      </c>
      <c r="U44" s="118"/>
      <c r="V44" s="60"/>
      <c r="W44" s="60"/>
      <c r="X44" s="60"/>
      <c r="Y44" s="60"/>
      <c r="Z44" s="60"/>
      <c r="AA44" s="60"/>
      <c r="AB44" s="60"/>
      <c r="AC44" s="60"/>
      <c r="AD44" s="61"/>
    </row>
    <row r="45" spans="1:30" ht="22.5">
      <c r="A45" s="74" t="s">
        <v>87</v>
      </c>
      <c r="B45" s="16" t="s">
        <v>99</v>
      </c>
      <c r="C45" s="56">
        <f t="shared" si="12"/>
        <v>0</v>
      </c>
      <c r="D45" s="117"/>
      <c r="E45" s="62">
        <f t="shared" si="13"/>
        <v>0</v>
      </c>
      <c r="F45" s="117"/>
      <c r="G45" s="60"/>
      <c r="H45" s="60"/>
      <c r="I45" s="60"/>
      <c r="J45" s="60"/>
      <c r="K45" s="60"/>
      <c r="L45" s="60"/>
      <c r="M45" s="60"/>
      <c r="N45" s="60"/>
      <c r="O45" s="86"/>
      <c r="P45" s="97" t="s">
        <v>87</v>
      </c>
      <c r="Q45" s="16" t="s">
        <v>99</v>
      </c>
      <c r="R45" s="56">
        <f t="shared" si="14"/>
        <v>0</v>
      </c>
      <c r="S45" s="118"/>
      <c r="T45" s="62">
        <f t="shared" si="15"/>
        <v>0</v>
      </c>
      <c r="U45" s="118"/>
      <c r="V45" s="60"/>
      <c r="W45" s="60"/>
      <c r="X45" s="60"/>
      <c r="Y45" s="60"/>
      <c r="Z45" s="60"/>
      <c r="AA45" s="60"/>
      <c r="AB45" s="60"/>
      <c r="AC45" s="60"/>
      <c r="AD45" s="61"/>
    </row>
    <row r="46" spans="1:30" ht="22.5">
      <c r="A46" s="77" t="s">
        <v>102</v>
      </c>
      <c r="B46" s="16" t="s">
        <v>101</v>
      </c>
      <c r="C46" s="56">
        <f t="shared" si="12"/>
        <v>0</v>
      </c>
      <c r="D46" s="117"/>
      <c r="E46" s="62">
        <f t="shared" si="13"/>
        <v>0</v>
      </c>
      <c r="F46" s="117"/>
      <c r="G46" s="60"/>
      <c r="H46" s="60"/>
      <c r="I46" s="60"/>
      <c r="J46" s="60"/>
      <c r="K46" s="60"/>
      <c r="L46" s="60"/>
      <c r="M46" s="60"/>
      <c r="N46" s="60"/>
      <c r="O46" s="86"/>
      <c r="P46" s="96" t="s">
        <v>102</v>
      </c>
      <c r="Q46" s="16" t="s">
        <v>101</v>
      </c>
      <c r="R46" s="56">
        <f t="shared" si="14"/>
        <v>0</v>
      </c>
      <c r="S46" s="118"/>
      <c r="T46" s="62">
        <f t="shared" si="15"/>
        <v>0</v>
      </c>
      <c r="U46" s="118"/>
      <c r="V46" s="60"/>
      <c r="W46" s="60"/>
      <c r="X46" s="60"/>
      <c r="Y46" s="60"/>
      <c r="Z46" s="60"/>
      <c r="AA46" s="60"/>
      <c r="AB46" s="60"/>
      <c r="AC46" s="60"/>
      <c r="AD46" s="61"/>
    </row>
    <row r="47" spans="1:30" s="17" customFormat="1" ht="22.5">
      <c r="A47" s="21" t="s">
        <v>105</v>
      </c>
      <c r="B47" s="16" t="s">
        <v>104</v>
      </c>
      <c r="C47" s="56">
        <f t="shared" si="12"/>
        <v>39649.360000000001</v>
      </c>
      <c r="D47" s="117"/>
      <c r="E47" s="62">
        <f t="shared" si="13"/>
        <v>39649.360000000001</v>
      </c>
      <c r="F47" s="117"/>
      <c r="G47" s="60"/>
      <c r="H47" s="60"/>
      <c r="I47" s="60"/>
      <c r="J47" s="60"/>
      <c r="K47" s="60"/>
      <c r="L47" s="60">
        <v>39649.360000000001</v>
      </c>
      <c r="M47" s="60"/>
      <c r="N47" s="60"/>
      <c r="O47" s="86"/>
      <c r="P47" s="95" t="s">
        <v>105</v>
      </c>
      <c r="Q47" s="16" t="s">
        <v>104</v>
      </c>
      <c r="R47" s="56">
        <f t="shared" si="14"/>
        <v>26224.639999999999</v>
      </c>
      <c r="S47" s="118"/>
      <c r="T47" s="62">
        <f t="shared" si="15"/>
        <v>26224.639999999999</v>
      </c>
      <c r="U47" s="118"/>
      <c r="V47" s="60"/>
      <c r="W47" s="60"/>
      <c r="X47" s="60"/>
      <c r="Y47" s="60"/>
      <c r="Z47" s="60"/>
      <c r="AA47" s="60">
        <v>26224.639999999999</v>
      </c>
      <c r="AB47" s="60"/>
      <c r="AC47" s="60"/>
      <c r="AD47" s="61"/>
    </row>
    <row r="48" spans="1:30" ht="22.5">
      <c r="A48" s="26" t="s">
        <v>103</v>
      </c>
      <c r="B48" s="19" t="s">
        <v>37</v>
      </c>
      <c r="C48" s="56">
        <f t="shared" si="12"/>
        <v>51649553.609999999</v>
      </c>
      <c r="D48" s="117"/>
      <c r="E48" s="62">
        <f t="shared" si="13"/>
        <v>51649553.609999999</v>
      </c>
      <c r="F48" s="117"/>
      <c r="G48" s="58"/>
      <c r="H48" s="58"/>
      <c r="I48" s="58"/>
      <c r="J48" s="58"/>
      <c r="K48" s="58"/>
      <c r="L48" s="58">
        <v>18019899.879999999</v>
      </c>
      <c r="M48" s="58">
        <v>26349608.620000001</v>
      </c>
      <c r="N48" s="58">
        <v>7280045.1100000003</v>
      </c>
      <c r="O48" s="87"/>
      <c r="P48" s="98" t="s">
        <v>103</v>
      </c>
      <c r="Q48" s="19" t="s">
        <v>37</v>
      </c>
      <c r="R48" s="56">
        <f t="shared" si="14"/>
        <v>104599233.45</v>
      </c>
      <c r="S48" s="118"/>
      <c r="T48" s="62">
        <f t="shared" si="15"/>
        <v>104599233.45</v>
      </c>
      <c r="U48" s="118"/>
      <c r="V48" s="58"/>
      <c r="W48" s="58"/>
      <c r="X48" s="58"/>
      <c r="Y48" s="58"/>
      <c r="Z48" s="58"/>
      <c r="AA48" s="58">
        <v>32380539.719999999</v>
      </c>
      <c r="AB48" s="58">
        <v>61700594.899999999</v>
      </c>
      <c r="AC48" s="58">
        <v>10518098.83</v>
      </c>
      <c r="AD48" s="59"/>
    </row>
    <row r="49" spans="1:30" ht="22.5">
      <c r="A49" s="21" t="s">
        <v>106</v>
      </c>
      <c r="B49" s="16" t="s">
        <v>38</v>
      </c>
      <c r="C49" s="56">
        <f t="shared" si="12"/>
        <v>0</v>
      </c>
      <c r="D49" s="117"/>
      <c r="E49" s="62">
        <f t="shared" si="13"/>
        <v>0</v>
      </c>
      <c r="F49" s="117"/>
      <c r="G49" s="60"/>
      <c r="H49" s="60"/>
      <c r="I49" s="60"/>
      <c r="J49" s="60"/>
      <c r="K49" s="60"/>
      <c r="L49" s="60"/>
      <c r="M49" s="60"/>
      <c r="N49" s="60"/>
      <c r="O49" s="86"/>
      <c r="P49" s="95" t="s">
        <v>106</v>
      </c>
      <c r="Q49" s="16" t="s">
        <v>38</v>
      </c>
      <c r="R49" s="56">
        <f t="shared" si="14"/>
        <v>0</v>
      </c>
      <c r="S49" s="118"/>
      <c r="T49" s="62">
        <f t="shared" si="15"/>
        <v>0</v>
      </c>
      <c r="U49" s="118"/>
      <c r="V49" s="60"/>
      <c r="W49" s="60"/>
      <c r="X49" s="60"/>
      <c r="Y49" s="60"/>
      <c r="Z49" s="60"/>
      <c r="AA49" s="60"/>
      <c r="AB49" s="60"/>
      <c r="AC49" s="60"/>
      <c r="AD49" s="61"/>
    </row>
    <row r="50" spans="1:30" ht="22.5">
      <c r="A50" s="26" t="s">
        <v>108</v>
      </c>
      <c r="B50" s="16" t="s">
        <v>107</v>
      </c>
      <c r="C50" s="56">
        <f t="shared" si="12"/>
        <v>0</v>
      </c>
      <c r="D50" s="117"/>
      <c r="E50" s="62">
        <f t="shared" si="13"/>
        <v>0</v>
      </c>
      <c r="F50" s="117"/>
      <c r="G50" s="60"/>
      <c r="H50" s="60"/>
      <c r="I50" s="60"/>
      <c r="J50" s="60"/>
      <c r="K50" s="60"/>
      <c r="L50" s="60">
        <v>0</v>
      </c>
      <c r="M50" s="60">
        <v>0</v>
      </c>
      <c r="N50" s="60">
        <v>0</v>
      </c>
      <c r="O50" s="86"/>
      <c r="P50" s="98" t="s">
        <v>108</v>
      </c>
      <c r="Q50" s="16" t="s">
        <v>107</v>
      </c>
      <c r="R50" s="56">
        <f t="shared" si="14"/>
        <v>0</v>
      </c>
      <c r="S50" s="118"/>
      <c r="T50" s="62">
        <f t="shared" si="15"/>
        <v>0</v>
      </c>
      <c r="U50" s="118"/>
      <c r="V50" s="60"/>
      <c r="W50" s="60"/>
      <c r="X50" s="60"/>
      <c r="Y50" s="60"/>
      <c r="Z50" s="60"/>
      <c r="AA50" s="60">
        <v>0</v>
      </c>
      <c r="AB50" s="60">
        <v>0</v>
      </c>
      <c r="AC50" s="60">
        <v>0</v>
      </c>
      <c r="AD50" s="61"/>
    </row>
    <row r="51" spans="1:30" ht="22.5">
      <c r="A51" s="21" t="s">
        <v>110</v>
      </c>
      <c r="B51" s="16" t="s">
        <v>109</v>
      </c>
      <c r="C51" s="56">
        <f t="shared" si="12"/>
        <v>0</v>
      </c>
      <c r="D51" s="117"/>
      <c r="E51" s="62">
        <f t="shared" si="13"/>
        <v>0</v>
      </c>
      <c r="F51" s="117"/>
      <c r="G51" s="60"/>
      <c r="H51" s="60"/>
      <c r="I51" s="60"/>
      <c r="J51" s="60"/>
      <c r="K51" s="60"/>
      <c r="L51" s="60"/>
      <c r="M51" s="60"/>
      <c r="N51" s="60"/>
      <c r="O51" s="86"/>
      <c r="P51" s="95" t="s">
        <v>110</v>
      </c>
      <c r="Q51" s="16" t="s">
        <v>109</v>
      </c>
      <c r="R51" s="56">
        <f t="shared" si="14"/>
        <v>0</v>
      </c>
      <c r="S51" s="118"/>
      <c r="T51" s="62">
        <f t="shared" si="15"/>
        <v>0</v>
      </c>
      <c r="U51" s="118"/>
      <c r="V51" s="60"/>
      <c r="W51" s="60"/>
      <c r="X51" s="60"/>
      <c r="Y51" s="60"/>
      <c r="Z51" s="60"/>
      <c r="AA51" s="60"/>
      <c r="AB51" s="60"/>
      <c r="AC51" s="60"/>
      <c r="AD51" s="61"/>
    </row>
    <row r="52" spans="1:30" ht="19.5" customHeight="1">
      <c r="A52" s="26" t="s">
        <v>111</v>
      </c>
      <c r="B52" s="16" t="s">
        <v>39</v>
      </c>
      <c r="C52" s="56">
        <f t="shared" si="12"/>
        <v>0</v>
      </c>
      <c r="D52" s="117"/>
      <c r="E52" s="62">
        <f t="shared" si="13"/>
        <v>0</v>
      </c>
      <c r="F52" s="117"/>
      <c r="G52" s="60"/>
      <c r="H52" s="60"/>
      <c r="I52" s="60"/>
      <c r="J52" s="60"/>
      <c r="K52" s="60"/>
      <c r="L52" s="60">
        <v>0</v>
      </c>
      <c r="M52" s="60">
        <v>0</v>
      </c>
      <c r="N52" s="60">
        <v>0</v>
      </c>
      <c r="O52" s="86"/>
      <c r="P52" s="98" t="s">
        <v>111</v>
      </c>
      <c r="Q52" s="16" t="s">
        <v>39</v>
      </c>
      <c r="R52" s="56">
        <f t="shared" si="14"/>
        <v>0</v>
      </c>
      <c r="S52" s="118"/>
      <c r="T52" s="62">
        <f t="shared" si="15"/>
        <v>0</v>
      </c>
      <c r="U52" s="118"/>
      <c r="V52" s="60"/>
      <c r="W52" s="60"/>
      <c r="X52" s="60"/>
      <c r="Y52" s="60"/>
      <c r="Z52" s="60"/>
      <c r="AA52" s="60">
        <v>0</v>
      </c>
      <c r="AB52" s="60">
        <v>0</v>
      </c>
      <c r="AC52" s="60">
        <v>0</v>
      </c>
      <c r="AD52" s="61"/>
    </row>
    <row r="53" spans="1:30" ht="22.5">
      <c r="A53" s="21" t="s">
        <v>87</v>
      </c>
      <c r="B53" s="16" t="s">
        <v>160</v>
      </c>
      <c r="C53" s="56">
        <f t="shared" si="12"/>
        <v>0</v>
      </c>
      <c r="D53" s="117"/>
      <c r="E53" s="62">
        <f t="shared" si="13"/>
        <v>0</v>
      </c>
      <c r="F53" s="117"/>
      <c r="G53" s="60"/>
      <c r="H53" s="60"/>
      <c r="I53" s="60"/>
      <c r="J53" s="60"/>
      <c r="K53" s="60"/>
      <c r="L53" s="60"/>
      <c r="M53" s="60"/>
      <c r="N53" s="60"/>
      <c r="O53" s="86"/>
      <c r="P53" s="95" t="s">
        <v>87</v>
      </c>
      <c r="Q53" s="16" t="s">
        <v>160</v>
      </c>
      <c r="R53" s="56">
        <f t="shared" si="14"/>
        <v>0</v>
      </c>
      <c r="S53" s="118"/>
      <c r="T53" s="62">
        <f t="shared" si="15"/>
        <v>0</v>
      </c>
      <c r="U53" s="118"/>
      <c r="V53" s="60"/>
      <c r="W53" s="60"/>
      <c r="X53" s="60"/>
      <c r="Y53" s="60"/>
      <c r="Z53" s="60"/>
      <c r="AA53" s="60"/>
      <c r="AB53" s="60"/>
      <c r="AC53" s="60"/>
      <c r="AD53" s="61"/>
    </row>
    <row r="54" spans="1:30" ht="20.100000000000001" customHeight="1">
      <c r="A54" s="26" t="s">
        <v>113</v>
      </c>
      <c r="B54" s="16" t="s">
        <v>112</v>
      </c>
      <c r="C54" s="56">
        <f t="shared" si="12"/>
        <v>1145433706.96</v>
      </c>
      <c r="D54" s="117"/>
      <c r="E54" s="62">
        <f t="shared" si="13"/>
        <v>1145433706.96</v>
      </c>
      <c r="F54" s="117"/>
      <c r="G54" s="60"/>
      <c r="H54" s="60"/>
      <c r="I54" s="60"/>
      <c r="J54" s="60"/>
      <c r="K54" s="60"/>
      <c r="L54" s="60">
        <v>1145306088.77</v>
      </c>
      <c r="M54" s="60">
        <v>122918.19</v>
      </c>
      <c r="N54" s="60">
        <v>4700</v>
      </c>
      <c r="O54" s="86"/>
      <c r="P54" s="98" t="s">
        <v>113</v>
      </c>
      <c r="Q54" s="16" t="s">
        <v>112</v>
      </c>
      <c r="R54" s="56">
        <f t="shared" si="14"/>
        <v>1276790555.1400001</v>
      </c>
      <c r="S54" s="118"/>
      <c r="T54" s="62">
        <f t="shared" si="15"/>
        <v>1276790555.1400001</v>
      </c>
      <c r="U54" s="118"/>
      <c r="V54" s="60"/>
      <c r="W54" s="60"/>
      <c r="X54" s="60"/>
      <c r="Y54" s="60"/>
      <c r="Z54" s="60"/>
      <c r="AA54" s="60">
        <v>1276662936.95</v>
      </c>
      <c r="AB54" s="60">
        <v>122918.19</v>
      </c>
      <c r="AC54" s="60">
        <v>4700</v>
      </c>
      <c r="AD54" s="61"/>
    </row>
    <row r="55" spans="1:30" ht="22.5" customHeight="1">
      <c r="A55" s="20" t="s">
        <v>87</v>
      </c>
      <c r="B55" s="19" t="s">
        <v>114</v>
      </c>
      <c r="C55" s="56">
        <f t="shared" si="12"/>
        <v>891572391.21000004</v>
      </c>
      <c r="D55" s="117"/>
      <c r="E55" s="62">
        <f t="shared" si="13"/>
        <v>891572391.21000004</v>
      </c>
      <c r="F55" s="117"/>
      <c r="G55" s="58"/>
      <c r="H55" s="58"/>
      <c r="I55" s="58"/>
      <c r="J55" s="58"/>
      <c r="K55" s="58"/>
      <c r="L55" s="58">
        <v>891572391.21000004</v>
      </c>
      <c r="M55" s="58"/>
      <c r="N55" s="58"/>
      <c r="O55" s="87"/>
      <c r="P55" s="99" t="s">
        <v>87</v>
      </c>
      <c r="Q55" s="19" t="s">
        <v>114</v>
      </c>
      <c r="R55" s="56">
        <f t="shared" si="14"/>
        <v>1072025255.4400001</v>
      </c>
      <c r="S55" s="118"/>
      <c r="T55" s="62">
        <f t="shared" si="15"/>
        <v>1072025255.4400001</v>
      </c>
      <c r="U55" s="118"/>
      <c r="V55" s="58"/>
      <c r="W55" s="58"/>
      <c r="X55" s="58"/>
      <c r="Y55" s="58"/>
      <c r="Z55" s="58"/>
      <c r="AA55" s="58">
        <v>1072025255.4400001</v>
      </c>
      <c r="AB55" s="58"/>
      <c r="AC55" s="58"/>
      <c r="AD55" s="59"/>
    </row>
    <row r="56" spans="1:30" ht="22.5">
      <c r="A56" s="26" t="s">
        <v>116</v>
      </c>
      <c r="B56" s="16" t="s">
        <v>115</v>
      </c>
      <c r="C56" s="56">
        <f t="shared" si="12"/>
        <v>101111455.17</v>
      </c>
      <c r="D56" s="120"/>
      <c r="E56" s="62">
        <f t="shared" si="13"/>
        <v>101111455.17</v>
      </c>
      <c r="F56" s="120"/>
      <c r="G56" s="60"/>
      <c r="H56" s="60"/>
      <c r="I56" s="60"/>
      <c r="J56" s="60"/>
      <c r="K56" s="60"/>
      <c r="L56" s="60">
        <v>35962388.240000002</v>
      </c>
      <c r="M56" s="60">
        <v>57124968.5</v>
      </c>
      <c r="N56" s="60">
        <v>8024098.4299999997</v>
      </c>
      <c r="O56" s="86"/>
      <c r="P56" s="98" t="s">
        <v>116</v>
      </c>
      <c r="Q56" s="16" t="s">
        <v>115</v>
      </c>
      <c r="R56" s="56">
        <f t="shared" si="14"/>
        <v>75706169.75</v>
      </c>
      <c r="S56" s="125"/>
      <c r="T56" s="62">
        <f t="shared" si="15"/>
        <v>75706169.75</v>
      </c>
      <c r="U56" s="125"/>
      <c r="V56" s="60"/>
      <c r="W56" s="60"/>
      <c r="X56" s="60"/>
      <c r="Y56" s="60"/>
      <c r="Z56" s="60"/>
      <c r="AA56" s="60">
        <v>22261687.100000001</v>
      </c>
      <c r="AB56" s="60">
        <v>45471437.600000001</v>
      </c>
      <c r="AC56" s="60">
        <v>7973045.0499999998</v>
      </c>
      <c r="AD56" s="61"/>
    </row>
    <row r="57" spans="1:30" ht="22.5">
      <c r="A57" s="20" t="s">
        <v>118</v>
      </c>
      <c r="B57" s="16" t="s">
        <v>117</v>
      </c>
      <c r="C57" s="56">
        <f t="shared" si="12"/>
        <v>47092554.369999997</v>
      </c>
      <c r="D57" s="120"/>
      <c r="E57" s="62">
        <f t="shared" si="13"/>
        <v>47092554.369999997</v>
      </c>
      <c r="F57" s="120"/>
      <c r="G57" s="60"/>
      <c r="H57" s="60"/>
      <c r="I57" s="60"/>
      <c r="J57" s="60"/>
      <c r="K57" s="60"/>
      <c r="L57" s="60">
        <v>9843544.7300000004</v>
      </c>
      <c r="M57" s="60">
        <v>37249009.640000001</v>
      </c>
      <c r="N57" s="60"/>
      <c r="O57" s="86"/>
      <c r="P57" s="99" t="s">
        <v>118</v>
      </c>
      <c r="Q57" s="16" t="s">
        <v>117</v>
      </c>
      <c r="R57" s="56">
        <f t="shared" si="14"/>
        <v>27568069.870000001</v>
      </c>
      <c r="S57" s="125"/>
      <c r="T57" s="62">
        <f t="shared" si="15"/>
        <v>27568069.870000001</v>
      </c>
      <c r="U57" s="125"/>
      <c r="V57" s="60"/>
      <c r="W57" s="60"/>
      <c r="X57" s="60"/>
      <c r="Y57" s="60"/>
      <c r="Z57" s="60"/>
      <c r="AA57" s="60">
        <v>9965090.8699999992</v>
      </c>
      <c r="AB57" s="60">
        <v>17602979</v>
      </c>
      <c r="AC57" s="60"/>
      <c r="AD57" s="61"/>
    </row>
    <row r="58" spans="1:30" ht="22.5">
      <c r="A58" s="26" t="s">
        <v>119</v>
      </c>
      <c r="B58" s="16" t="s">
        <v>40</v>
      </c>
      <c r="C58" s="56">
        <f t="shared" si="12"/>
        <v>26159638.079999998</v>
      </c>
      <c r="D58" s="120"/>
      <c r="E58" s="62">
        <f t="shared" si="13"/>
        <v>26159638.079999998</v>
      </c>
      <c r="F58" s="120"/>
      <c r="G58" s="60"/>
      <c r="H58" s="60"/>
      <c r="I58" s="60"/>
      <c r="J58" s="60"/>
      <c r="K58" s="60"/>
      <c r="L58" s="60">
        <v>25652027.18</v>
      </c>
      <c r="M58" s="60">
        <v>87370</v>
      </c>
      <c r="N58" s="60">
        <v>420240.9</v>
      </c>
      <c r="O58" s="86"/>
      <c r="P58" s="98" t="s">
        <v>119</v>
      </c>
      <c r="Q58" s="16" t="s">
        <v>40</v>
      </c>
      <c r="R58" s="56">
        <f t="shared" si="14"/>
        <v>6036034.9900000002</v>
      </c>
      <c r="S58" s="125"/>
      <c r="T58" s="62">
        <f t="shared" si="15"/>
        <v>6036034.9900000002</v>
      </c>
      <c r="U58" s="125"/>
      <c r="V58" s="60"/>
      <c r="W58" s="60"/>
      <c r="X58" s="60"/>
      <c r="Y58" s="60"/>
      <c r="Z58" s="60"/>
      <c r="AA58" s="60">
        <v>5600312.6900000004</v>
      </c>
      <c r="AB58" s="60">
        <v>211542.23</v>
      </c>
      <c r="AC58" s="60">
        <v>224180.07</v>
      </c>
      <c r="AD58" s="61"/>
    </row>
    <row r="59" spans="1:30" ht="22.5">
      <c r="A59" s="21" t="s">
        <v>118</v>
      </c>
      <c r="B59" s="16" t="s">
        <v>120</v>
      </c>
      <c r="C59" s="56">
        <f t="shared" si="12"/>
        <v>0</v>
      </c>
      <c r="D59" s="120"/>
      <c r="E59" s="62">
        <f t="shared" si="13"/>
        <v>0</v>
      </c>
      <c r="F59" s="120"/>
      <c r="G59" s="60"/>
      <c r="H59" s="60"/>
      <c r="I59" s="60"/>
      <c r="J59" s="60"/>
      <c r="K59" s="60"/>
      <c r="L59" s="60"/>
      <c r="M59" s="60"/>
      <c r="N59" s="60"/>
      <c r="O59" s="86"/>
      <c r="P59" s="95" t="s">
        <v>118</v>
      </c>
      <c r="Q59" s="16" t="s">
        <v>120</v>
      </c>
      <c r="R59" s="56">
        <f t="shared" si="14"/>
        <v>0</v>
      </c>
      <c r="S59" s="125"/>
      <c r="T59" s="62">
        <f t="shared" si="15"/>
        <v>0</v>
      </c>
      <c r="U59" s="125"/>
      <c r="V59" s="60"/>
      <c r="W59" s="60"/>
      <c r="X59" s="60"/>
      <c r="Y59" s="60"/>
      <c r="Z59" s="60"/>
      <c r="AA59" s="60"/>
      <c r="AB59" s="60"/>
      <c r="AC59" s="60"/>
      <c r="AD59" s="61"/>
    </row>
    <row r="60" spans="1:30" s="17" customFormat="1" ht="19.5" customHeight="1">
      <c r="A60" s="26" t="s">
        <v>122</v>
      </c>
      <c r="B60" s="16" t="s">
        <v>121</v>
      </c>
      <c r="C60" s="56">
        <f t="shared" si="12"/>
        <v>0</v>
      </c>
      <c r="D60" s="117"/>
      <c r="E60" s="62">
        <f t="shared" si="13"/>
        <v>0</v>
      </c>
      <c r="F60" s="120"/>
      <c r="G60" s="60"/>
      <c r="H60" s="60"/>
      <c r="I60" s="60"/>
      <c r="J60" s="60"/>
      <c r="K60" s="60"/>
      <c r="L60" s="60"/>
      <c r="M60" s="60"/>
      <c r="N60" s="60"/>
      <c r="O60" s="86"/>
      <c r="P60" s="98" t="s">
        <v>122</v>
      </c>
      <c r="Q60" s="16" t="s">
        <v>121</v>
      </c>
      <c r="R60" s="56">
        <f t="shared" si="14"/>
        <v>0</v>
      </c>
      <c r="S60" s="118"/>
      <c r="T60" s="62">
        <f t="shared" si="15"/>
        <v>0</v>
      </c>
      <c r="U60" s="125"/>
      <c r="V60" s="60"/>
      <c r="W60" s="60"/>
      <c r="X60" s="60"/>
      <c r="Y60" s="60"/>
      <c r="Z60" s="60"/>
      <c r="AA60" s="60"/>
      <c r="AB60" s="60"/>
      <c r="AC60" s="60"/>
      <c r="AD60" s="61"/>
    </row>
    <row r="61" spans="1:30" ht="22.5">
      <c r="A61" s="22" t="s">
        <v>87</v>
      </c>
      <c r="B61" s="19" t="s">
        <v>123</v>
      </c>
      <c r="C61" s="56">
        <f t="shared" si="12"/>
        <v>0</v>
      </c>
      <c r="D61" s="117"/>
      <c r="E61" s="62">
        <f t="shared" si="13"/>
        <v>0</v>
      </c>
      <c r="F61" s="120"/>
      <c r="G61" s="58"/>
      <c r="H61" s="58"/>
      <c r="I61" s="58"/>
      <c r="J61" s="58"/>
      <c r="K61" s="58"/>
      <c r="L61" s="58"/>
      <c r="M61" s="58"/>
      <c r="N61" s="58"/>
      <c r="O61" s="87"/>
      <c r="P61" s="94" t="s">
        <v>87</v>
      </c>
      <c r="Q61" s="19" t="s">
        <v>123</v>
      </c>
      <c r="R61" s="56">
        <f t="shared" si="14"/>
        <v>0</v>
      </c>
      <c r="S61" s="118"/>
      <c r="T61" s="62">
        <f t="shared" si="15"/>
        <v>0</v>
      </c>
      <c r="U61" s="125"/>
      <c r="V61" s="58"/>
      <c r="W61" s="58"/>
      <c r="X61" s="58"/>
      <c r="Y61" s="58"/>
      <c r="Z61" s="58"/>
      <c r="AA61" s="58"/>
      <c r="AB61" s="58"/>
      <c r="AC61" s="58"/>
      <c r="AD61" s="59"/>
    </row>
    <row r="62" spans="1:30" ht="20.100000000000001" customHeight="1">
      <c r="A62" s="75" t="s">
        <v>125</v>
      </c>
      <c r="B62" s="16" t="s">
        <v>124</v>
      </c>
      <c r="C62" s="56">
        <f t="shared" si="12"/>
        <v>0</v>
      </c>
      <c r="D62" s="117"/>
      <c r="E62" s="62">
        <f t="shared" si="13"/>
        <v>0</v>
      </c>
      <c r="F62" s="117"/>
      <c r="G62" s="60"/>
      <c r="H62" s="60"/>
      <c r="I62" s="60"/>
      <c r="J62" s="60"/>
      <c r="K62" s="60"/>
      <c r="L62" s="60"/>
      <c r="M62" s="60"/>
      <c r="N62" s="60"/>
      <c r="O62" s="86"/>
      <c r="P62" s="100" t="s">
        <v>125</v>
      </c>
      <c r="Q62" s="16" t="s">
        <v>124</v>
      </c>
      <c r="R62" s="56">
        <f t="shared" si="14"/>
        <v>0</v>
      </c>
      <c r="S62" s="118"/>
      <c r="T62" s="62">
        <f t="shared" si="15"/>
        <v>0</v>
      </c>
      <c r="U62" s="118"/>
      <c r="V62" s="60"/>
      <c r="W62" s="60"/>
      <c r="X62" s="60"/>
      <c r="Y62" s="60"/>
      <c r="Z62" s="60"/>
      <c r="AA62" s="60"/>
      <c r="AB62" s="60"/>
      <c r="AC62" s="60"/>
      <c r="AD62" s="61"/>
    </row>
    <row r="63" spans="1:30" ht="22.5">
      <c r="A63" s="22" t="s">
        <v>67</v>
      </c>
      <c r="B63" s="16" t="s">
        <v>126</v>
      </c>
      <c r="C63" s="56">
        <f t="shared" si="12"/>
        <v>0</v>
      </c>
      <c r="D63" s="117"/>
      <c r="E63" s="62">
        <f t="shared" si="13"/>
        <v>0</v>
      </c>
      <c r="F63" s="117"/>
      <c r="G63" s="60"/>
      <c r="H63" s="60"/>
      <c r="I63" s="60"/>
      <c r="J63" s="60"/>
      <c r="K63" s="60"/>
      <c r="L63" s="60"/>
      <c r="M63" s="60"/>
      <c r="N63" s="60"/>
      <c r="O63" s="86"/>
      <c r="P63" s="94" t="s">
        <v>67</v>
      </c>
      <c r="Q63" s="16" t="s">
        <v>126</v>
      </c>
      <c r="R63" s="56">
        <f t="shared" si="14"/>
        <v>0</v>
      </c>
      <c r="S63" s="118"/>
      <c r="T63" s="62">
        <f t="shared" si="15"/>
        <v>0</v>
      </c>
      <c r="U63" s="118"/>
      <c r="V63" s="60"/>
      <c r="W63" s="60"/>
      <c r="X63" s="60"/>
      <c r="Y63" s="60"/>
      <c r="Z63" s="60"/>
      <c r="AA63" s="60"/>
      <c r="AB63" s="60"/>
      <c r="AC63" s="60"/>
      <c r="AD63" s="61"/>
    </row>
    <row r="64" spans="1:30" ht="19.5" customHeight="1">
      <c r="A64" s="26" t="s">
        <v>127</v>
      </c>
      <c r="B64" s="16" t="s">
        <v>41</v>
      </c>
      <c r="C64" s="56">
        <f t="shared" si="12"/>
        <v>0</v>
      </c>
      <c r="D64" s="117"/>
      <c r="E64" s="62">
        <f t="shared" si="13"/>
        <v>0</v>
      </c>
      <c r="F64" s="117"/>
      <c r="G64" s="60"/>
      <c r="H64" s="60"/>
      <c r="I64" s="60"/>
      <c r="J64" s="60"/>
      <c r="K64" s="60"/>
      <c r="L64" s="60"/>
      <c r="M64" s="60"/>
      <c r="N64" s="60"/>
      <c r="O64" s="86"/>
      <c r="P64" s="98" t="s">
        <v>127</v>
      </c>
      <c r="Q64" s="16" t="s">
        <v>41</v>
      </c>
      <c r="R64" s="56">
        <f t="shared" si="14"/>
        <v>0</v>
      </c>
      <c r="S64" s="118"/>
      <c r="T64" s="62">
        <f t="shared" si="15"/>
        <v>0</v>
      </c>
      <c r="U64" s="118"/>
      <c r="V64" s="60"/>
      <c r="W64" s="60"/>
      <c r="X64" s="60"/>
      <c r="Y64" s="60"/>
      <c r="Z64" s="60"/>
      <c r="AA64" s="60"/>
      <c r="AB64" s="60"/>
      <c r="AC64" s="60"/>
      <c r="AD64" s="61"/>
    </row>
    <row r="65" spans="1:30" s="17" customFormat="1" ht="34.5" customHeight="1">
      <c r="A65" s="47" t="s">
        <v>131</v>
      </c>
      <c r="B65" s="27" t="s">
        <v>128</v>
      </c>
      <c r="C65" s="62">
        <f t="shared" ref="C65:O65" si="16">C41+C48+C50+C52+C54+C56+C58+C60+C62+C64</f>
        <v>1324394003.1800001</v>
      </c>
      <c r="D65" s="62">
        <f t="shared" si="16"/>
        <v>0</v>
      </c>
      <c r="E65" s="62">
        <f t="shared" si="16"/>
        <v>1324394003.1800001</v>
      </c>
      <c r="F65" s="62">
        <f t="shared" si="16"/>
        <v>0</v>
      </c>
      <c r="G65" s="62">
        <f t="shared" si="16"/>
        <v>0</v>
      </c>
      <c r="H65" s="62">
        <f t="shared" si="16"/>
        <v>0</v>
      </c>
      <c r="I65" s="62">
        <f t="shared" si="16"/>
        <v>0</v>
      </c>
      <c r="J65" s="62">
        <f t="shared" si="16"/>
        <v>0</v>
      </c>
      <c r="K65" s="62">
        <f t="shared" si="16"/>
        <v>0</v>
      </c>
      <c r="L65" s="62">
        <f t="shared" si="16"/>
        <v>1224980053.4300001</v>
      </c>
      <c r="M65" s="62">
        <f t="shared" si="16"/>
        <v>83684865.310000002</v>
      </c>
      <c r="N65" s="62">
        <f t="shared" si="16"/>
        <v>15729084.439999999</v>
      </c>
      <c r="O65" s="88">
        <f t="shared" si="16"/>
        <v>0</v>
      </c>
      <c r="P65" s="101" t="s">
        <v>131</v>
      </c>
      <c r="Q65" s="27" t="s">
        <v>128</v>
      </c>
      <c r="R65" s="62">
        <f t="shared" ref="R65:AD65" si="17">R41+R48+R50+R52+R54+R56+R58+R60+R62+R64</f>
        <v>1463158217.97</v>
      </c>
      <c r="S65" s="62">
        <f t="shared" si="17"/>
        <v>0</v>
      </c>
      <c r="T65" s="62">
        <f t="shared" si="17"/>
        <v>1463158217.97</v>
      </c>
      <c r="U65" s="62">
        <f t="shared" si="17"/>
        <v>0</v>
      </c>
      <c r="V65" s="62">
        <f t="shared" si="17"/>
        <v>0</v>
      </c>
      <c r="W65" s="62">
        <f t="shared" si="17"/>
        <v>0</v>
      </c>
      <c r="X65" s="62">
        <f t="shared" si="17"/>
        <v>0</v>
      </c>
      <c r="Y65" s="62">
        <f t="shared" si="17"/>
        <v>0</v>
      </c>
      <c r="Z65" s="62">
        <f t="shared" si="17"/>
        <v>0</v>
      </c>
      <c r="AA65" s="62">
        <f t="shared" si="17"/>
        <v>1336931701.0999999</v>
      </c>
      <c r="AB65" s="62">
        <f t="shared" si="17"/>
        <v>107506492.92</v>
      </c>
      <c r="AC65" s="62">
        <f t="shared" si="17"/>
        <v>18720023.949999999</v>
      </c>
      <c r="AD65" s="102">
        <f t="shared" si="17"/>
        <v>0</v>
      </c>
    </row>
    <row r="66" spans="1:30" ht="19.5" customHeight="1" thickBot="1">
      <c r="A66" s="28" t="s">
        <v>130</v>
      </c>
      <c r="B66" s="29" t="s">
        <v>129</v>
      </c>
      <c r="C66" s="65">
        <f t="shared" ref="C66:O66" si="18">C34+C65</f>
        <v>2002686410.52</v>
      </c>
      <c r="D66" s="65">
        <f t="shared" si="18"/>
        <v>0</v>
      </c>
      <c r="E66" s="65">
        <f t="shared" si="18"/>
        <v>2002686410.52</v>
      </c>
      <c r="F66" s="65">
        <f t="shared" si="18"/>
        <v>0</v>
      </c>
      <c r="G66" s="65">
        <f t="shared" si="18"/>
        <v>0</v>
      </c>
      <c r="H66" s="65">
        <f t="shared" si="18"/>
        <v>0</v>
      </c>
      <c r="I66" s="65">
        <f t="shared" si="18"/>
        <v>0</v>
      </c>
      <c r="J66" s="65">
        <f t="shared" si="18"/>
        <v>0</v>
      </c>
      <c r="K66" s="65">
        <f t="shared" si="18"/>
        <v>0</v>
      </c>
      <c r="L66" s="65">
        <f t="shared" si="18"/>
        <v>1395471399.8599999</v>
      </c>
      <c r="M66" s="65">
        <f t="shared" si="18"/>
        <v>461771277.99000001</v>
      </c>
      <c r="N66" s="65">
        <f t="shared" si="18"/>
        <v>145443732.66999999</v>
      </c>
      <c r="O66" s="89">
        <f t="shared" si="18"/>
        <v>0</v>
      </c>
      <c r="P66" s="103" t="s">
        <v>130</v>
      </c>
      <c r="Q66" s="29" t="s">
        <v>129</v>
      </c>
      <c r="R66" s="65">
        <f t="shared" ref="R66:AD66" si="19">R34+R65</f>
        <v>2277405970.6700001</v>
      </c>
      <c r="S66" s="65">
        <f t="shared" si="19"/>
        <v>0</v>
      </c>
      <c r="T66" s="65">
        <f t="shared" si="19"/>
        <v>2277405970.6700001</v>
      </c>
      <c r="U66" s="65">
        <f t="shared" si="19"/>
        <v>0</v>
      </c>
      <c r="V66" s="65">
        <f t="shared" si="19"/>
        <v>0</v>
      </c>
      <c r="W66" s="65">
        <f t="shared" si="19"/>
        <v>0</v>
      </c>
      <c r="X66" s="65">
        <f t="shared" si="19"/>
        <v>0</v>
      </c>
      <c r="Y66" s="65">
        <f t="shared" si="19"/>
        <v>0</v>
      </c>
      <c r="Z66" s="65">
        <f t="shared" si="19"/>
        <v>0</v>
      </c>
      <c r="AA66" s="65">
        <f t="shared" si="19"/>
        <v>1521133220.1800001</v>
      </c>
      <c r="AB66" s="65">
        <f t="shared" si="19"/>
        <v>595540060.38</v>
      </c>
      <c r="AC66" s="65">
        <f t="shared" si="19"/>
        <v>160732690.11000001</v>
      </c>
      <c r="AD66" s="66">
        <f t="shared" si="19"/>
        <v>0</v>
      </c>
    </row>
    <row r="67" spans="1:30">
      <c r="A67" s="32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2"/>
      <c r="Q67" s="33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</row>
    <row r="68" spans="1:30">
      <c r="A68" s="32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25" t="s">
        <v>132</v>
      </c>
      <c r="P68" s="32"/>
      <c r="Q68" s="33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25" t="s">
        <v>164</v>
      </c>
    </row>
    <row r="69" spans="1:30" ht="12.75" customHeight="1">
      <c r="A69" s="225" t="s">
        <v>18</v>
      </c>
      <c r="B69" s="229" t="s">
        <v>1</v>
      </c>
      <c r="C69" s="228" t="s">
        <v>65</v>
      </c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5" t="s">
        <v>18</v>
      </c>
      <c r="Q69" s="229" t="s">
        <v>1</v>
      </c>
      <c r="R69" s="227" t="s">
        <v>56</v>
      </c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</row>
    <row r="70" spans="1:30" ht="135">
      <c r="A70" s="225"/>
      <c r="B70" s="229"/>
      <c r="C70" s="48" t="s">
        <v>52</v>
      </c>
      <c r="D70" s="53" t="s">
        <v>53</v>
      </c>
      <c r="E70" s="11" t="s">
        <v>54</v>
      </c>
      <c r="F70" s="53" t="s">
        <v>55</v>
      </c>
      <c r="G70" s="11" t="s">
        <v>2</v>
      </c>
      <c r="H70" s="11" t="s">
        <v>70</v>
      </c>
      <c r="I70" s="11" t="s">
        <v>3</v>
      </c>
      <c r="J70" s="11" t="s">
        <v>74</v>
      </c>
      <c r="K70" s="11" t="s">
        <v>73</v>
      </c>
      <c r="L70" s="11" t="s">
        <v>4</v>
      </c>
      <c r="M70" s="11" t="s">
        <v>71</v>
      </c>
      <c r="N70" s="11" t="s">
        <v>72</v>
      </c>
      <c r="O70" s="48" t="s">
        <v>5</v>
      </c>
      <c r="P70" s="225"/>
      <c r="Q70" s="229"/>
      <c r="R70" s="48" t="s">
        <v>52</v>
      </c>
      <c r="S70" s="53" t="s">
        <v>53</v>
      </c>
      <c r="T70" s="11" t="s">
        <v>54</v>
      </c>
      <c r="U70" s="53" t="s">
        <v>55</v>
      </c>
      <c r="V70" s="11" t="s">
        <v>2</v>
      </c>
      <c r="W70" s="11" t="s">
        <v>70</v>
      </c>
      <c r="X70" s="11" t="s">
        <v>3</v>
      </c>
      <c r="Y70" s="11" t="s">
        <v>74</v>
      </c>
      <c r="Z70" s="11" t="s">
        <v>73</v>
      </c>
      <c r="AA70" s="11" t="s">
        <v>4</v>
      </c>
      <c r="AB70" s="11" t="s">
        <v>71</v>
      </c>
      <c r="AC70" s="11" t="s">
        <v>72</v>
      </c>
      <c r="AD70" s="48" t="s">
        <v>5</v>
      </c>
    </row>
    <row r="71" spans="1:30" ht="13.5" thickBot="1">
      <c r="A71" s="2">
        <v>1</v>
      </c>
      <c r="B71" s="13">
        <v>2</v>
      </c>
      <c r="C71" s="14">
        <v>3</v>
      </c>
      <c r="D71" s="14">
        <v>4</v>
      </c>
      <c r="E71" s="14">
        <v>5</v>
      </c>
      <c r="F71" s="14">
        <v>6</v>
      </c>
      <c r="G71" s="14">
        <v>7</v>
      </c>
      <c r="H71" s="14">
        <v>8</v>
      </c>
      <c r="I71" s="14">
        <v>9</v>
      </c>
      <c r="J71" s="14">
        <v>10</v>
      </c>
      <c r="K71" s="14">
        <v>11</v>
      </c>
      <c r="L71" s="14">
        <v>12</v>
      </c>
      <c r="M71" s="14">
        <v>13</v>
      </c>
      <c r="N71" s="14">
        <v>14</v>
      </c>
      <c r="O71" s="55">
        <v>15</v>
      </c>
      <c r="P71" s="90">
        <v>1</v>
      </c>
      <c r="Q71" s="12">
        <v>2</v>
      </c>
      <c r="R71" s="14">
        <v>16</v>
      </c>
      <c r="S71" s="14">
        <v>17</v>
      </c>
      <c r="T71" s="14">
        <v>18</v>
      </c>
      <c r="U71" s="14">
        <v>19</v>
      </c>
      <c r="V71" s="14">
        <v>20</v>
      </c>
      <c r="W71" s="14">
        <v>21</v>
      </c>
      <c r="X71" s="14">
        <v>22</v>
      </c>
      <c r="Y71" s="14">
        <v>23</v>
      </c>
      <c r="Z71" s="14">
        <v>24</v>
      </c>
      <c r="AA71" s="14">
        <v>25</v>
      </c>
      <c r="AB71" s="14">
        <v>26</v>
      </c>
      <c r="AC71" s="14">
        <v>27</v>
      </c>
      <c r="AD71" s="55">
        <v>28</v>
      </c>
    </row>
    <row r="72" spans="1:30">
      <c r="A72" s="42" t="s">
        <v>14</v>
      </c>
      <c r="B72" s="3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104"/>
      <c r="P72" s="107" t="s">
        <v>14</v>
      </c>
      <c r="Q72" s="37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5"/>
    </row>
    <row r="73" spans="1:30" ht="22.5">
      <c r="A73" s="43" t="s">
        <v>133</v>
      </c>
      <c r="B73" s="19" t="s">
        <v>42</v>
      </c>
      <c r="C73" s="56">
        <f>E73+O73-D73</f>
        <v>39172900</v>
      </c>
      <c r="D73" s="117"/>
      <c r="E73" s="56">
        <f>G73+H73+I73+L73+N73+J73+K73+M73-F73</f>
        <v>39172900</v>
      </c>
      <c r="F73" s="120"/>
      <c r="G73" s="58"/>
      <c r="H73" s="58"/>
      <c r="I73" s="58"/>
      <c r="J73" s="58"/>
      <c r="K73" s="58"/>
      <c r="L73" s="58">
        <v>39172900</v>
      </c>
      <c r="M73" s="58"/>
      <c r="N73" s="58"/>
      <c r="O73" s="87"/>
      <c r="P73" s="108" t="s">
        <v>133</v>
      </c>
      <c r="Q73" s="19" t="s">
        <v>42</v>
      </c>
      <c r="R73" s="56">
        <f>T73+AD73-S73</f>
        <v>39172900</v>
      </c>
      <c r="S73" s="117"/>
      <c r="T73" s="56">
        <f>V73+W73+X73+AA73+AC73+Y73+Z73+AB73-U73</f>
        <v>39172900</v>
      </c>
      <c r="U73" s="120"/>
      <c r="V73" s="58"/>
      <c r="W73" s="58"/>
      <c r="X73" s="58"/>
      <c r="Y73" s="58"/>
      <c r="Z73" s="58"/>
      <c r="AA73" s="58">
        <v>39172900</v>
      </c>
      <c r="AB73" s="58"/>
      <c r="AC73" s="58"/>
      <c r="AD73" s="59"/>
    </row>
    <row r="74" spans="1:30" ht="22.5">
      <c r="A74" s="20" t="s">
        <v>87</v>
      </c>
      <c r="B74" s="19" t="s">
        <v>134</v>
      </c>
      <c r="C74" s="56">
        <f>E74+O74-D74</f>
        <v>11627200</v>
      </c>
      <c r="D74" s="117"/>
      <c r="E74" s="62">
        <f>G74+H74+I74+L74+N74+J74+K74+M74-F74</f>
        <v>11627200</v>
      </c>
      <c r="F74" s="120"/>
      <c r="G74" s="58"/>
      <c r="H74" s="58"/>
      <c r="I74" s="58"/>
      <c r="J74" s="58"/>
      <c r="K74" s="58"/>
      <c r="L74" s="58">
        <v>11627200</v>
      </c>
      <c r="M74" s="58"/>
      <c r="N74" s="58"/>
      <c r="O74" s="87"/>
      <c r="P74" s="99" t="s">
        <v>87</v>
      </c>
      <c r="Q74" s="19" t="s">
        <v>134</v>
      </c>
      <c r="R74" s="56">
        <f>T74+AD74-S74</f>
        <v>11994000</v>
      </c>
      <c r="S74" s="117"/>
      <c r="T74" s="62">
        <f>V74+W74+X74+AA74+AC74+Y74+Z74+AB74-U74</f>
        <v>11994000</v>
      </c>
      <c r="U74" s="120"/>
      <c r="V74" s="58"/>
      <c r="W74" s="58"/>
      <c r="X74" s="58"/>
      <c r="Y74" s="58"/>
      <c r="Z74" s="58"/>
      <c r="AA74" s="58">
        <v>11994000</v>
      </c>
      <c r="AB74" s="58"/>
      <c r="AC74" s="58"/>
      <c r="AD74" s="59"/>
    </row>
    <row r="75" spans="1:30" ht="22.5">
      <c r="A75" s="26" t="s">
        <v>135</v>
      </c>
      <c r="B75" s="16" t="s">
        <v>43</v>
      </c>
      <c r="C75" s="56">
        <f>E75+O75-D75</f>
        <v>2363632.2999999998</v>
      </c>
      <c r="D75" s="120"/>
      <c r="E75" s="62">
        <f>G75+H75+I75+L75+N75+J75+K75+M75-F75</f>
        <v>2363632.2999999998</v>
      </c>
      <c r="F75" s="120"/>
      <c r="G75" s="60"/>
      <c r="H75" s="60"/>
      <c r="I75" s="60"/>
      <c r="J75" s="60"/>
      <c r="K75" s="60"/>
      <c r="L75" s="60">
        <v>1750479.8</v>
      </c>
      <c r="M75" s="60"/>
      <c r="N75" s="60">
        <v>613152.5</v>
      </c>
      <c r="O75" s="86"/>
      <c r="P75" s="98" t="s">
        <v>135</v>
      </c>
      <c r="Q75" s="16" t="s">
        <v>43</v>
      </c>
      <c r="R75" s="56">
        <f>T75+AD75-S75</f>
        <v>3833851.19</v>
      </c>
      <c r="S75" s="120"/>
      <c r="T75" s="62">
        <f>V75+W75+X75+AA75+AC75+Y75+Z75+AB75-U75</f>
        <v>3833851.19</v>
      </c>
      <c r="U75" s="120"/>
      <c r="V75" s="60"/>
      <c r="W75" s="60"/>
      <c r="X75" s="60"/>
      <c r="Y75" s="60"/>
      <c r="Z75" s="60"/>
      <c r="AA75" s="60">
        <v>1915205.05</v>
      </c>
      <c r="AB75" s="60"/>
      <c r="AC75" s="60">
        <v>1918646.14</v>
      </c>
      <c r="AD75" s="61"/>
    </row>
    <row r="76" spans="1:30" ht="22.5">
      <c r="A76" s="21" t="s">
        <v>136</v>
      </c>
      <c r="B76" s="16" t="s">
        <v>137</v>
      </c>
      <c r="C76" s="56">
        <f>E76+O76-D76</f>
        <v>0</v>
      </c>
      <c r="D76" s="117"/>
      <c r="E76" s="62">
        <f>G76+H76+I76+L76+N76+J76+K76+M76-F76</f>
        <v>0</v>
      </c>
      <c r="F76" s="120"/>
      <c r="G76" s="60"/>
      <c r="H76" s="60"/>
      <c r="I76" s="60"/>
      <c r="J76" s="60"/>
      <c r="K76" s="60"/>
      <c r="L76" s="60"/>
      <c r="M76" s="60"/>
      <c r="N76" s="60"/>
      <c r="O76" s="86"/>
      <c r="P76" s="95" t="s">
        <v>136</v>
      </c>
      <c r="Q76" s="16" t="s">
        <v>137</v>
      </c>
      <c r="R76" s="56">
        <f>T76+AD76-S76</f>
        <v>0</v>
      </c>
      <c r="S76" s="117"/>
      <c r="T76" s="62">
        <f>V76+W76+X76+AA76+AC76+Y76+Z76+AB76-U76</f>
        <v>0</v>
      </c>
      <c r="U76" s="120"/>
      <c r="V76" s="60"/>
      <c r="W76" s="60"/>
      <c r="X76" s="60"/>
      <c r="Y76" s="60"/>
      <c r="Z76" s="60"/>
      <c r="AA76" s="60"/>
      <c r="AB76" s="60"/>
      <c r="AC76" s="60"/>
      <c r="AD76" s="61"/>
    </row>
    <row r="77" spans="1:30" ht="20.100000000000001" customHeight="1">
      <c r="A77" s="26" t="s">
        <v>15</v>
      </c>
      <c r="B77" s="16" t="s">
        <v>138</v>
      </c>
      <c r="C77" s="56">
        <f>E77+O77-D77</f>
        <v>826167.66</v>
      </c>
      <c r="D77" s="117"/>
      <c r="E77" s="62">
        <f>G77+H77+I77+L77+N77+J77+K77+M77-F77</f>
        <v>826167.66</v>
      </c>
      <c r="F77" s="117"/>
      <c r="G77" s="60"/>
      <c r="H77" s="60"/>
      <c r="I77" s="60"/>
      <c r="J77" s="60"/>
      <c r="K77" s="60"/>
      <c r="L77" s="60">
        <v>615527.34</v>
      </c>
      <c r="M77" s="60"/>
      <c r="N77" s="60">
        <v>210640.32</v>
      </c>
      <c r="O77" s="86"/>
      <c r="P77" s="98" t="s">
        <v>15</v>
      </c>
      <c r="Q77" s="16" t="s">
        <v>138</v>
      </c>
      <c r="R77" s="56">
        <f>T77+AD77-S77</f>
        <v>34765622.770000003</v>
      </c>
      <c r="S77" s="120"/>
      <c r="T77" s="62">
        <f>V77+W77+X77+AA77+AC77+Y77+Z77+AB77-U77</f>
        <v>34765622.770000003</v>
      </c>
      <c r="U77" s="120"/>
      <c r="V77" s="60"/>
      <c r="W77" s="60"/>
      <c r="X77" s="60"/>
      <c r="Y77" s="60"/>
      <c r="Z77" s="60"/>
      <c r="AA77" s="60">
        <v>401308.82</v>
      </c>
      <c r="AB77" s="60">
        <v>34170004.049999997</v>
      </c>
      <c r="AC77" s="60">
        <v>194309.9</v>
      </c>
      <c r="AD77" s="61"/>
    </row>
    <row r="78" spans="1:30" ht="19.5" customHeight="1">
      <c r="A78" s="26" t="s">
        <v>140</v>
      </c>
      <c r="B78" s="16" t="s">
        <v>139</v>
      </c>
      <c r="C78" s="78">
        <f>C79+C80+C81+C82</f>
        <v>0</v>
      </c>
      <c r="D78" s="117"/>
      <c r="E78" s="78">
        <f>E79+E80+E81+E82</f>
        <v>0</v>
      </c>
      <c r="F78" s="117"/>
      <c r="G78" s="78">
        <f t="shared" ref="G78:O78" si="20">G79+G80+G81+G82</f>
        <v>0</v>
      </c>
      <c r="H78" s="78">
        <f t="shared" si="20"/>
        <v>0</v>
      </c>
      <c r="I78" s="78">
        <f t="shared" si="20"/>
        <v>0</v>
      </c>
      <c r="J78" s="78">
        <f t="shared" si="20"/>
        <v>0</v>
      </c>
      <c r="K78" s="78">
        <f t="shared" si="20"/>
        <v>0</v>
      </c>
      <c r="L78" s="78">
        <f t="shared" si="20"/>
        <v>0</v>
      </c>
      <c r="M78" s="78">
        <f t="shared" si="20"/>
        <v>0</v>
      </c>
      <c r="N78" s="78">
        <f t="shared" si="20"/>
        <v>0</v>
      </c>
      <c r="O78" s="105">
        <f t="shared" si="20"/>
        <v>0</v>
      </c>
      <c r="P78" s="98" t="s">
        <v>140</v>
      </c>
      <c r="Q78" s="16" t="s">
        <v>139</v>
      </c>
      <c r="R78" s="78">
        <f>R79+R80+R81+R82</f>
        <v>0</v>
      </c>
      <c r="S78" s="117"/>
      <c r="T78" s="78">
        <f>T79+T80+T81+T82</f>
        <v>0</v>
      </c>
      <c r="U78" s="117"/>
      <c r="V78" s="78">
        <f t="shared" ref="V78:AD78" si="21">V79+V80+V81+V82</f>
        <v>0</v>
      </c>
      <c r="W78" s="78">
        <f t="shared" si="21"/>
        <v>0</v>
      </c>
      <c r="X78" s="78">
        <f t="shared" si="21"/>
        <v>0</v>
      </c>
      <c r="Y78" s="78">
        <f t="shared" si="21"/>
        <v>0</v>
      </c>
      <c r="Z78" s="78">
        <f t="shared" si="21"/>
        <v>0</v>
      </c>
      <c r="AA78" s="78">
        <f t="shared" si="21"/>
        <v>0</v>
      </c>
      <c r="AB78" s="78">
        <f t="shared" si="21"/>
        <v>0</v>
      </c>
      <c r="AC78" s="78">
        <f t="shared" si="21"/>
        <v>0</v>
      </c>
      <c r="AD78" s="109">
        <f t="shared" si="21"/>
        <v>0</v>
      </c>
    </row>
    <row r="79" spans="1:30" s="17" customFormat="1" ht="33.75">
      <c r="A79" s="21" t="s">
        <v>142</v>
      </c>
      <c r="B79" s="16" t="s">
        <v>141</v>
      </c>
      <c r="C79" s="56">
        <f t="shared" ref="C79:C86" si="22">E79+O79-D79</f>
        <v>0</v>
      </c>
      <c r="D79" s="117"/>
      <c r="E79" s="62">
        <f t="shared" ref="E79:E86" si="23">G79+H79+I79+L79+N79+J79+K79+M79-F79</f>
        <v>0</v>
      </c>
      <c r="F79" s="117"/>
      <c r="G79" s="58"/>
      <c r="H79" s="58"/>
      <c r="I79" s="58"/>
      <c r="J79" s="58"/>
      <c r="K79" s="58"/>
      <c r="L79" s="58"/>
      <c r="M79" s="58"/>
      <c r="N79" s="58"/>
      <c r="O79" s="87"/>
      <c r="P79" s="95" t="s">
        <v>142</v>
      </c>
      <c r="Q79" s="16" t="s">
        <v>141</v>
      </c>
      <c r="R79" s="56">
        <f t="shared" ref="R79:R86" si="24">T79+AD79-S79</f>
        <v>0</v>
      </c>
      <c r="S79" s="117"/>
      <c r="T79" s="62">
        <f t="shared" ref="T79:T86" si="25">V79+W79+X79+AA79+AC79+Y79+Z79+AB79-U79</f>
        <v>0</v>
      </c>
      <c r="U79" s="117"/>
      <c r="V79" s="58"/>
      <c r="W79" s="58"/>
      <c r="X79" s="58"/>
      <c r="Y79" s="58"/>
      <c r="Z79" s="58"/>
      <c r="AA79" s="58"/>
      <c r="AB79" s="58"/>
      <c r="AC79" s="58"/>
      <c r="AD79" s="59"/>
    </row>
    <row r="80" spans="1:30" ht="20.45" customHeight="1">
      <c r="A80" s="20" t="s">
        <v>146</v>
      </c>
      <c r="B80" s="16" t="s">
        <v>143</v>
      </c>
      <c r="C80" s="56">
        <f t="shared" si="22"/>
        <v>0</v>
      </c>
      <c r="D80" s="117"/>
      <c r="E80" s="62">
        <f t="shared" si="23"/>
        <v>0</v>
      </c>
      <c r="F80" s="117"/>
      <c r="G80" s="58"/>
      <c r="H80" s="58"/>
      <c r="I80" s="58"/>
      <c r="J80" s="58"/>
      <c r="K80" s="58"/>
      <c r="L80" s="58"/>
      <c r="M80" s="58"/>
      <c r="N80" s="58"/>
      <c r="O80" s="87"/>
      <c r="P80" s="99" t="s">
        <v>146</v>
      </c>
      <c r="Q80" s="16" t="s">
        <v>143</v>
      </c>
      <c r="R80" s="56">
        <f t="shared" si="24"/>
        <v>0</v>
      </c>
      <c r="S80" s="117"/>
      <c r="T80" s="62">
        <f t="shared" si="25"/>
        <v>0</v>
      </c>
      <c r="U80" s="117"/>
      <c r="V80" s="58"/>
      <c r="W80" s="58"/>
      <c r="X80" s="58"/>
      <c r="Y80" s="58"/>
      <c r="Z80" s="58"/>
      <c r="AA80" s="58"/>
      <c r="AB80" s="58"/>
      <c r="AC80" s="58"/>
      <c r="AD80" s="59"/>
    </row>
    <row r="81" spans="1:30" ht="20.45" customHeight="1">
      <c r="A81" s="21" t="s">
        <v>147</v>
      </c>
      <c r="B81" s="16" t="s">
        <v>144</v>
      </c>
      <c r="C81" s="56">
        <f t="shared" si="22"/>
        <v>0</v>
      </c>
      <c r="D81" s="117"/>
      <c r="E81" s="62">
        <f t="shared" si="23"/>
        <v>0</v>
      </c>
      <c r="F81" s="117"/>
      <c r="G81" s="60"/>
      <c r="H81" s="60"/>
      <c r="I81" s="60"/>
      <c r="J81" s="60"/>
      <c r="K81" s="60"/>
      <c r="L81" s="60"/>
      <c r="M81" s="60"/>
      <c r="N81" s="60"/>
      <c r="O81" s="86"/>
      <c r="P81" s="95" t="s">
        <v>147</v>
      </c>
      <c r="Q81" s="16" t="s">
        <v>144</v>
      </c>
      <c r="R81" s="56">
        <f t="shared" si="24"/>
        <v>0</v>
      </c>
      <c r="S81" s="117"/>
      <c r="T81" s="62">
        <f t="shared" si="25"/>
        <v>0</v>
      </c>
      <c r="U81" s="117"/>
      <c r="V81" s="60"/>
      <c r="W81" s="60"/>
      <c r="X81" s="60"/>
      <c r="Y81" s="60"/>
      <c r="Z81" s="60"/>
      <c r="AA81" s="60"/>
      <c r="AB81" s="60"/>
      <c r="AC81" s="60"/>
      <c r="AD81" s="61"/>
    </row>
    <row r="82" spans="1:30" ht="20.45" customHeight="1">
      <c r="A82" s="21" t="s">
        <v>148</v>
      </c>
      <c r="B82" s="16" t="s">
        <v>145</v>
      </c>
      <c r="C82" s="56">
        <f t="shared" si="22"/>
        <v>0</v>
      </c>
      <c r="D82" s="117"/>
      <c r="E82" s="62">
        <f t="shared" si="23"/>
        <v>0</v>
      </c>
      <c r="F82" s="117"/>
      <c r="G82" s="60"/>
      <c r="H82" s="60"/>
      <c r="I82" s="60"/>
      <c r="J82" s="60"/>
      <c r="K82" s="60"/>
      <c r="L82" s="60"/>
      <c r="M82" s="60"/>
      <c r="N82" s="60"/>
      <c r="O82" s="86"/>
      <c r="P82" s="95" t="s">
        <v>148</v>
      </c>
      <c r="Q82" s="16" t="s">
        <v>145</v>
      </c>
      <c r="R82" s="56">
        <f t="shared" si="24"/>
        <v>0</v>
      </c>
      <c r="S82" s="117"/>
      <c r="T82" s="62">
        <f t="shared" si="25"/>
        <v>0</v>
      </c>
      <c r="U82" s="117"/>
      <c r="V82" s="60"/>
      <c r="W82" s="60"/>
      <c r="X82" s="60"/>
      <c r="Y82" s="60"/>
      <c r="Z82" s="60"/>
      <c r="AA82" s="60"/>
      <c r="AB82" s="60"/>
      <c r="AC82" s="60"/>
      <c r="AD82" s="61"/>
    </row>
    <row r="83" spans="1:30" ht="22.5">
      <c r="A83" s="72" t="s">
        <v>149</v>
      </c>
      <c r="B83" s="16" t="s">
        <v>44</v>
      </c>
      <c r="C83" s="56">
        <f t="shared" si="22"/>
        <v>17007950.34</v>
      </c>
      <c r="D83" s="120"/>
      <c r="E83" s="62">
        <f t="shared" si="23"/>
        <v>17007950.34</v>
      </c>
      <c r="F83" s="120"/>
      <c r="G83" s="60"/>
      <c r="H83" s="60"/>
      <c r="I83" s="60"/>
      <c r="J83" s="60"/>
      <c r="K83" s="60"/>
      <c r="L83" s="60">
        <v>52326.48</v>
      </c>
      <c r="M83" s="60">
        <v>8179366.9000000004</v>
      </c>
      <c r="N83" s="60">
        <v>8776256.9600000009</v>
      </c>
      <c r="O83" s="86"/>
      <c r="P83" s="110" t="s">
        <v>149</v>
      </c>
      <c r="Q83" s="16" t="s">
        <v>44</v>
      </c>
      <c r="R83" s="56">
        <f t="shared" si="24"/>
        <v>18853770.960000001</v>
      </c>
      <c r="S83" s="120"/>
      <c r="T83" s="62">
        <f t="shared" si="25"/>
        <v>18853770.960000001</v>
      </c>
      <c r="U83" s="120"/>
      <c r="V83" s="60"/>
      <c r="W83" s="60"/>
      <c r="X83" s="60"/>
      <c r="Y83" s="60"/>
      <c r="Z83" s="60"/>
      <c r="AA83" s="60">
        <v>19260.349999999999</v>
      </c>
      <c r="AB83" s="60">
        <v>8333180.4699999997</v>
      </c>
      <c r="AC83" s="60">
        <v>10501330.140000001</v>
      </c>
      <c r="AD83" s="61"/>
    </row>
    <row r="84" spans="1:30" ht="24.75" customHeight="1">
      <c r="A84" s="21" t="s">
        <v>136</v>
      </c>
      <c r="B84" s="16" t="s">
        <v>64</v>
      </c>
      <c r="C84" s="56">
        <f t="shared" si="22"/>
        <v>0</v>
      </c>
      <c r="D84" s="120"/>
      <c r="E84" s="62">
        <f t="shared" si="23"/>
        <v>0</v>
      </c>
      <c r="F84" s="120"/>
      <c r="G84" s="60"/>
      <c r="H84" s="60"/>
      <c r="I84" s="60"/>
      <c r="J84" s="60"/>
      <c r="K84" s="60"/>
      <c r="L84" s="60"/>
      <c r="M84" s="60"/>
      <c r="N84" s="60"/>
      <c r="O84" s="86"/>
      <c r="P84" s="95" t="s">
        <v>136</v>
      </c>
      <c r="Q84" s="16" t="s">
        <v>64</v>
      </c>
      <c r="R84" s="56">
        <f t="shared" si="24"/>
        <v>0</v>
      </c>
      <c r="S84" s="120"/>
      <c r="T84" s="62">
        <f t="shared" si="25"/>
        <v>0</v>
      </c>
      <c r="U84" s="120"/>
      <c r="V84" s="60"/>
      <c r="W84" s="60"/>
      <c r="X84" s="60"/>
      <c r="Y84" s="60"/>
      <c r="Z84" s="60"/>
      <c r="AA84" s="60"/>
      <c r="AB84" s="60"/>
      <c r="AC84" s="60"/>
      <c r="AD84" s="61"/>
    </row>
    <row r="85" spans="1:30" ht="20.45" customHeight="1">
      <c r="A85" s="26" t="s">
        <v>151</v>
      </c>
      <c r="B85" s="16" t="s">
        <v>45</v>
      </c>
      <c r="C85" s="56">
        <f t="shared" si="22"/>
        <v>66125941</v>
      </c>
      <c r="D85" s="120"/>
      <c r="E85" s="62">
        <f t="shared" si="23"/>
        <v>66125941</v>
      </c>
      <c r="F85" s="120"/>
      <c r="G85" s="60"/>
      <c r="H85" s="60"/>
      <c r="I85" s="60"/>
      <c r="J85" s="60"/>
      <c r="K85" s="60"/>
      <c r="L85" s="60">
        <v>17974017.690000001</v>
      </c>
      <c r="M85" s="60">
        <v>47375393.350000001</v>
      </c>
      <c r="N85" s="60">
        <v>776529.96</v>
      </c>
      <c r="O85" s="86"/>
      <c r="P85" s="98" t="s">
        <v>151</v>
      </c>
      <c r="Q85" s="16" t="s">
        <v>45</v>
      </c>
      <c r="R85" s="56">
        <f t="shared" si="24"/>
        <v>52725069.380000003</v>
      </c>
      <c r="S85" s="120"/>
      <c r="T85" s="62">
        <f t="shared" si="25"/>
        <v>52725069.380000003</v>
      </c>
      <c r="U85" s="120"/>
      <c r="V85" s="60"/>
      <c r="W85" s="60"/>
      <c r="X85" s="60"/>
      <c r="Y85" s="60"/>
      <c r="Z85" s="60"/>
      <c r="AA85" s="60">
        <v>19290123.440000001</v>
      </c>
      <c r="AB85" s="60">
        <v>32652894.579999998</v>
      </c>
      <c r="AC85" s="60">
        <v>782051.36</v>
      </c>
      <c r="AD85" s="61"/>
    </row>
    <row r="86" spans="1:30" s="17" customFormat="1" ht="20.45" customHeight="1">
      <c r="A86" s="26" t="s">
        <v>152</v>
      </c>
      <c r="B86" s="16" t="s">
        <v>150</v>
      </c>
      <c r="C86" s="56">
        <f t="shared" si="22"/>
        <v>1158783.72</v>
      </c>
      <c r="D86" s="117"/>
      <c r="E86" s="62">
        <f t="shared" si="23"/>
        <v>1158783.72</v>
      </c>
      <c r="F86" s="117"/>
      <c r="G86" s="60"/>
      <c r="H86" s="60"/>
      <c r="I86" s="60"/>
      <c r="J86" s="60"/>
      <c r="K86" s="60"/>
      <c r="L86" s="60">
        <v>671498.72</v>
      </c>
      <c r="M86" s="60"/>
      <c r="N86" s="60">
        <v>487285</v>
      </c>
      <c r="O86" s="86"/>
      <c r="P86" s="98" t="s">
        <v>152</v>
      </c>
      <c r="Q86" s="16" t="s">
        <v>150</v>
      </c>
      <c r="R86" s="56">
        <f t="shared" si="24"/>
        <v>1377648.85</v>
      </c>
      <c r="S86" s="117"/>
      <c r="T86" s="62">
        <f t="shared" si="25"/>
        <v>1377648.85</v>
      </c>
      <c r="U86" s="117"/>
      <c r="V86" s="60"/>
      <c r="W86" s="60"/>
      <c r="X86" s="60"/>
      <c r="Y86" s="60"/>
      <c r="Z86" s="60"/>
      <c r="AA86" s="60">
        <v>750649.81</v>
      </c>
      <c r="AB86" s="60"/>
      <c r="AC86" s="60">
        <v>626999.04000000004</v>
      </c>
      <c r="AD86" s="61"/>
    </row>
    <row r="87" spans="1:30" s="17" customFormat="1" ht="22.5">
      <c r="A87" s="30" t="s">
        <v>154</v>
      </c>
      <c r="B87" s="31" t="s">
        <v>153</v>
      </c>
      <c r="C87" s="114">
        <f t="shared" ref="C87:O87" si="26">C73+C75+C77+C78+C83+C85+C86</f>
        <v>126655375.02</v>
      </c>
      <c r="D87" s="114">
        <f t="shared" si="26"/>
        <v>0</v>
      </c>
      <c r="E87" s="114">
        <f t="shared" si="26"/>
        <v>126655375.02</v>
      </c>
      <c r="F87" s="114">
        <f t="shared" si="26"/>
        <v>0</v>
      </c>
      <c r="G87" s="114">
        <f t="shared" si="26"/>
        <v>0</v>
      </c>
      <c r="H87" s="114">
        <f t="shared" si="26"/>
        <v>0</v>
      </c>
      <c r="I87" s="114">
        <f t="shared" si="26"/>
        <v>0</v>
      </c>
      <c r="J87" s="114">
        <f t="shared" si="26"/>
        <v>0</v>
      </c>
      <c r="K87" s="114">
        <f t="shared" si="26"/>
        <v>0</v>
      </c>
      <c r="L87" s="114">
        <f t="shared" si="26"/>
        <v>60236750.030000001</v>
      </c>
      <c r="M87" s="114">
        <f t="shared" si="26"/>
        <v>55554760.25</v>
      </c>
      <c r="N87" s="114">
        <f t="shared" si="26"/>
        <v>10863864.74</v>
      </c>
      <c r="O87" s="119">
        <f t="shared" si="26"/>
        <v>0</v>
      </c>
      <c r="P87" s="111" t="s">
        <v>154</v>
      </c>
      <c r="Q87" s="31" t="s">
        <v>153</v>
      </c>
      <c r="R87" s="114">
        <f t="shared" ref="R87:AD87" si="27">R73+R75+R77+R78+R83+R85+R86</f>
        <v>150728863.15000001</v>
      </c>
      <c r="S87" s="114">
        <f t="shared" si="27"/>
        <v>0</v>
      </c>
      <c r="T87" s="114">
        <f t="shared" si="27"/>
        <v>150728863.15000001</v>
      </c>
      <c r="U87" s="114">
        <f t="shared" si="27"/>
        <v>0</v>
      </c>
      <c r="V87" s="114">
        <f t="shared" si="27"/>
        <v>0</v>
      </c>
      <c r="W87" s="114">
        <f t="shared" si="27"/>
        <v>0</v>
      </c>
      <c r="X87" s="114">
        <f t="shared" si="27"/>
        <v>0</v>
      </c>
      <c r="Y87" s="114">
        <f t="shared" si="27"/>
        <v>0</v>
      </c>
      <c r="Z87" s="114">
        <f t="shared" si="27"/>
        <v>0</v>
      </c>
      <c r="AA87" s="114">
        <f t="shared" si="27"/>
        <v>61549447.469999999</v>
      </c>
      <c r="AB87" s="114">
        <f t="shared" si="27"/>
        <v>75156079.099999994</v>
      </c>
      <c r="AC87" s="114">
        <f t="shared" si="27"/>
        <v>14023336.58</v>
      </c>
      <c r="AD87" s="122">
        <f t="shared" si="27"/>
        <v>0</v>
      </c>
    </row>
    <row r="88" spans="1:30">
      <c r="A88" s="36" t="s">
        <v>16</v>
      </c>
      <c r="B88" s="46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106"/>
      <c r="P88" s="112" t="s">
        <v>16</v>
      </c>
      <c r="Q88" s="46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8"/>
    </row>
    <row r="89" spans="1:30" s="17" customFormat="1" ht="19.5" customHeight="1">
      <c r="A89" s="41" t="s">
        <v>155</v>
      </c>
      <c r="B89" s="19" t="s">
        <v>156</v>
      </c>
      <c r="C89" s="56">
        <f>C90+C91</f>
        <v>1876031035.5</v>
      </c>
      <c r="D89" s="117"/>
      <c r="E89" s="56">
        <f>E90+E91</f>
        <v>1876031035.5</v>
      </c>
      <c r="F89" s="117"/>
      <c r="G89" s="56">
        <f t="shared" ref="G89:O89" si="28">G90+G91</f>
        <v>0</v>
      </c>
      <c r="H89" s="56">
        <f t="shared" si="28"/>
        <v>0</v>
      </c>
      <c r="I89" s="56">
        <f t="shared" si="28"/>
        <v>0</v>
      </c>
      <c r="J89" s="56">
        <f t="shared" si="28"/>
        <v>0</v>
      </c>
      <c r="K89" s="56">
        <f t="shared" si="28"/>
        <v>0</v>
      </c>
      <c r="L89" s="56">
        <f t="shared" si="28"/>
        <v>1335234649.8299999</v>
      </c>
      <c r="M89" s="56">
        <f t="shared" si="28"/>
        <v>406216517.74000001</v>
      </c>
      <c r="N89" s="56">
        <f t="shared" si="28"/>
        <v>134579867.93000001</v>
      </c>
      <c r="O89" s="85">
        <f t="shared" si="28"/>
        <v>0</v>
      </c>
      <c r="P89" s="113" t="s">
        <v>155</v>
      </c>
      <c r="Q89" s="19" t="s">
        <v>156</v>
      </c>
      <c r="R89" s="56">
        <f>R90+R91</f>
        <v>2126677107.52</v>
      </c>
      <c r="S89" s="117"/>
      <c r="T89" s="56">
        <f>T90+T91</f>
        <v>2126677107.52</v>
      </c>
      <c r="U89" s="117"/>
      <c r="V89" s="56">
        <f t="shared" ref="V89:AD89" si="29">V90+V91</f>
        <v>0</v>
      </c>
      <c r="W89" s="56">
        <f t="shared" si="29"/>
        <v>0</v>
      </c>
      <c r="X89" s="56">
        <f t="shared" si="29"/>
        <v>0</v>
      </c>
      <c r="Y89" s="56">
        <f t="shared" si="29"/>
        <v>0</v>
      </c>
      <c r="Z89" s="56">
        <f t="shared" si="29"/>
        <v>0</v>
      </c>
      <c r="AA89" s="56">
        <f t="shared" si="29"/>
        <v>1459583772.71</v>
      </c>
      <c r="AB89" s="56">
        <f t="shared" si="29"/>
        <v>520383981.27999997</v>
      </c>
      <c r="AC89" s="56">
        <f t="shared" si="29"/>
        <v>146709353.53</v>
      </c>
      <c r="AD89" s="57">
        <f t="shared" si="29"/>
        <v>0</v>
      </c>
    </row>
    <row r="90" spans="1:30" ht="20.100000000000001" customHeight="1">
      <c r="A90" s="26" t="s">
        <v>157</v>
      </c>
      <c r="B90" s="16" t="s">
        <v>68</v>
      </c>
      <c r="C90" s="56">
        <f>E90+O90-D90</f>
        <v>1824381481.8900001</v>
      </c>
      <c r="D90" s="117"/>
      <c r="E90" s="62">
        <f>G90+H90+I90+L90+N90+J90+K90+M90-F90</f>
        <v>1824381481.8900001</v>
      </c>
      <c r="F90" s="117"/>
      <c r="G90" s="60"/>
      <c r="H90" s="60"/>
      <c r="I90" s="60"/>
      <c r="J90" s="60"/>
      <c r="K90" s="60"/>
      <c r="L90" s="60">
        <v>1317214749.95</v>
      </c>
      <c r="M90" s="60">
        <v>379866909.12</v>
      </c>
      <c r="N90" s="60">
        <v>127299822.81999999</v>
      </c>
      <c r="O90" s="86"/>
      <c r="P90" s="98" t="s">
        <v>157</v>
      </c>
      <c r="Q90" s="16" t="s">
        <v>68</v>
      </c>
      <c r="R90" s="56">
        <f>T90+AD90-S90</f>
        <v>2022077874.0699999</v>
      </c>
      <c r="S90" s="117"/>
      <c r="T90" s="62">
        <f>V90+W90+X90+AA90+AC90+Y90+Z90+AB90-U90</f>
        <v>2022077874.0699999</v>
      </c>
      <c r="U90" s="117"/>
      <c r="V90" s="60"/>
      <c r="W90" s="60"/>
      <c r="X90" s="60"/>
      <c r="Y90" s="60"/>
      <c r="Z90" s="60"/>
      <c r="AA90" s="60">
        <v>1427203232.99</v>
      </c>
      <c r="AB90" s="60">
        <v>458683386.38</v>
      </c>
      <c r="AC90" s="60">
        <v>136191254.69999999</v>
      </c>
      <c r="AD90" s="61"/>
    </row>
    <row r="91" spans="1:30" ht="19.5" customHeight="1">
      <c r="A91" s="26" t="s">
        <v>17</v>
      </c>
      <c r="B91" s="16" t="s">
        <v>69</v>
      </c>
      <c r="C91" s="56">
        <f>E91+O91-D91</f>
        <v>51649553.609999999</v>
      </c>
      <c r="D91" s="117"/>
      <c r="E91" s="62">
        <f>G91+H91+I91+L91+N91+J91+K91+M91-F91</f>
        <v>51649553.609999999</v>
      </c>
      <c r="F91" s="117"/>
      <c r="G91" s="60"/>
      <c r="H91" s="60"/>
      <c r="I91" s="60"/>
      <c r="J91" s="60"/>
      <c r="K91" s="60"/>
      <c r="L91" s="60">
        <v>18019899.879999999</v>
      </c>
      <c r="M91" s="60">
        <v>26349608.620000001</v>
      </c>
      <c r="N91" s="60">
        <v>7280045.1100000003</v>
      </c>
      <c r="O91" s="86"/>
      <c r="P91" s="98" t="s">
        <v>17</v>
      </c>
      <c r="Q91" s="16" t="s">
        <v>69</v>
      </c>
      <c r="R91" s="56">
        <f>T91+AD91-S91</f>
        <v>104599233.45</v>
      </c>
      <c r="S91" s="117"/>
      <c r="T91" s="62">
        <f>V91+W91+X91+AA91+AC91+Y91+Z91+AB91-U91</f>
        <v>104599233.45</v>
      </c>
      <c r="U91" s="117"/>
      <c r="V91" s="60"/>
      <c r="W91" s="60"/>
      <c r="X91" s="60"/>
      <c r="Y91" s="60"/>
      <c r="Z91" s="60"/>
      <c r="AA91" s="60">
        <v>32380539.719999999</v>
      </c>
      <c r="AB91" s="60">
        <v>61700594.899999999</v>
      </c>
      <c r="AC91" s="60">
        <v>10518098.83</v>
      </c>
      <c r="AD91" s="61"/>
    </row>
    <row r="92" spans="1:30" ht="19.5" customHeight="1" thickBot="1">
      <c r="A92" s="28" t="s">
        <v>158</v>
      </c>
      <c r="B92" s="29" t="s">
        <v>159</v>
      </c>
      <c r="C92" s="65">
        <f t="shared" ref="C92:O92" si="30">C87+C89</f>
        <v>2002686410.52</v>
      </c>
      <c r="D92" s="65">
        <f t="shared" si="30"/>
        <v>0</v>
      </c>
      <c r="E92" s="65">
        <f t="shared" si="30"/>
        <v>2002686410.52</v>
      </c>
      <c r="F92" s="65">
        <f t="shared" si="30"/>
        <v>0</v>
      </c>
      <c r="G92" s="65">
        <f t="shared" si="30"/>
        <v>0</v>
      </c>
      <c r="H92" s="65">
        <f t="shared" si="30"/>
        <v>0</v>
      </c>
      <c r="I92" s="65">
        <f t="shared" si="30"/>
        <v>0</v>
      </c>
      <c r="J92" s="65">
        <f t="shared" si="30"/>
        <v>0</v>
      </c>
      <c r="K92" s="65">
        <f t="shared" si="30"/>
        <v>0</v>
      </c>
      <c r="L92" s="65">
        <f t="shared" si="30"/>
        <v>1395471399.8599999</v>
      </c>
      <c r="M92" s="65">
        <f t="shared" si="30"/>
        <v>461771277.99000001</v>
      </c>
      <c r="N92" s="65">
        <f t="shared" si="30"/>
        <v>145443732.66999999</v>
      </c>
      <c r="O92" s="89">
        <f t="shared" si="30"/>
        <v>0</v>
      </c>
      <c r="P92" s="103" t="s">
        <v>158</v>
      </c>
      <c r="Q92" s="29" t="s">
        <v>159</v>
      </c>
      <c r="R92" s="65">
        <f t="shared" ref="R92:AD92" si="31">R87+R89</f>
        <v>2277405970.6700001</v>
      </c>
      <c r="S92" s="65">
        <f t="shared" si="31"/>
        <v>0</v>
      </c>
      <c r="T92" s="65">
        <f t="shared" si="31"/>
        <v>2277405970.6700001</v>
      </c>
      <c r="U92" s="65">
        <f t="shared" si="31"/>
        <v>0</v>
      </c>
      <c r="V92" s="65">
        <f t="shared" si="31"/>
        <v>0</v>
      </c>
      <c r="W92" s="65">
        <f t="shared" si="31"/>
        <v>0</v>
      </c>
      <c r="X92" s="65">
        <f t="shared" si="31"/>
        <v>0</v>
      </c>
      <c r="Y92" s="65">
        <f t="shared" si="31"/>
        <v>0</v>
      </c>
      <c r="Z92" s="65">
        <f t="shared" si="31"/>
        <v>0</v>
      </c>
      <c r="AA92" s="65">
        <f t="shared" si="31"/>
        <v>1521133220.1800001</v>
      </c>
      <c r="AB92" s="65">
        <f t="shared" si="31"/>
        <v>595540060.38</v>
      </c>
      <c r="AC92" s="65">
        <f t="shared" si="31"/>
        <v>160732690.11000001</v>
      </c>
      <c r="AD92" s="66">
        <f t="shared" si="31"/>
        <v>0</v>
      </c>
    </row>
    <row r="93" spans="1:30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30">
      <c r="B94" s="17"/>
      <c r="C94" s="17"/>
      <c r="D94" s="17"/>
      <c r="E94" s="17"/>
      <c r="F94" s="17"/>
      <c r="P94" s="76" t="s">
        <v>161</v>
      </c>
    </row>
    <row r="95" spans="1:30" ht="17.25" customHeight="1">
      <c r="P95" s="232" t="s">
        <v>162</v>
      </c>
      <c r="Q95" s="232"/>
      <c r="R95" s="232"/>
      <c r="S95" s="232"/>
      <c r="T95" s="232"/>
      <c r="U95" s="232"/>
    </row>
  </sheetData>
  <mergeCells count="24">
    <mergeCell ref="P95:U95"/>
    <mergeCell ref="A69:A70"/>
    <mergeCell ref="B69:B70"/>
    <mergeCell ref="C69:O69"/>
    <mergeCell ref="Q37:Q38"/>
    <mergeCell ref="Q69:Q70"/>
    <mergeCell ref="A37:A38"/>
    <mergeCell ref="B1:L1"/>
    <mergeCell ref="B2:L2"/>
    <mergeCell ref="B5:L5"/>
    <mergeCell ref="B7:L7"/>
    <mergeCell ref="C11:O11"/>
    <mergeCell ref="A11:A12"/>
    <mergeCell ref="E4:G4"/>
    <mergeCell ref="R69:AD69"/>
    <mergeCell ref="P69:P70"/>
    <mergeCell ref="B37:B38"/>
    <mergeCell ref="C37:O37"/>
    <mergeCell ref="P37:P38"/>
    <mergeCell ref="R37:AD37"/>
    <mergeCell ref="B11:B12"/>
    <mergeCell ref="R11:AD11"/>
    <mergeCell ref="Q11:Q12"/>
    <mergeCell ref="P11:P12"/>
  </mergeCells>
  <phoneticPr fontId="0" type="noConversion"/>
  <pageMargins left="0.35433070866141736" right="0.35433070866141736" top="0.98425196850393704" bottom="0.39370078740157483" header="0.51181102362204722" footer="0.51181102362204722"/>
  <pageSetup paperSize="9" scale="51" fitToWidth="2" fitToHeight="0" pageOrder="overThenDown" orientation="landscape" blackAndWhite="1" r:id="rId1"/>
  <headerFooter alignWithMargins="0"/>
  <rowBreaks count="2" manualBreakCount="2">
    <brk id="35" max="16383" man="1"/>
    <brk id="6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75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" sqref="O1:O1048576"/>
    </sheetView>
  </sheetViews>
  <sheetFormatPr defaultColWidth="0.85546875" defaultRowHeight="12.75"/>
  <cols>
    <col min="1" max="1" width="20.7109375" style="4" customWidth="1"/>
    <col min="2" max="2" width="5.7109375" style="4" customWidth="1"/>
    <col min="3" max="3" width="15.5703125" style="4" customWidth="1"/>
    <col min="4" max="4" width="16.85546875" style="4" customWidth="1"/>
    <col min="5" max="5" width="15.28515625" style="4" customWidth="1"/>
    <col min="6" max="6" width="16.85546875" style="4" customWidth="1"/>
    <col min="7" max="7" width="15" style="4" hidden="1" customWidth="1"/>
    <col min="8" max="11" width="13.85546875" style="4" hidden="1" customWidth="1"/>
    <col min="12" max="14" width="13.85546875" style="4" customWidth="1"/>
    <col min="15" max="15" width="13.85546875" style="4" hidden="1" customWidth="1"/>
    <col min="16" max="16" width="15.5703125" style="4" customWidth="1"/>
    <col min="17" max="17" width="16.85546875" style="4" customWidth="1"/>
    <col min="18" max="18" width="15.28515625" style="4" customWidth="1"/>
    <col min="19" max="19" width="16.85546875" style="4" customWidth="1"/>
    <col min="20" max="20" width="15" style="4" hidden="1" customWidth="1"/>
    <col min="21" max="24" width="13.85546875" style="4" hidden="1" customWidth="1"/>
    <col min="25" max="27" width="13.85546875" style="4" customWidth="1"/>
    <col min="28" max="28" width="13.85546875" style="4" hidden="1" customWidth="1"/>
    <col min="29" max="29" width="4.28515625" style="4" hidden="1" customWidth="1"/>
    <col min="30" max="30" width="4.42578125" style="4" hidden="1" customWidth="1"/>
    <col min="31" max="16384" width="0.85546875" style="4"/>
  </cols>
  <sheetData>
    <row r="1" spans="1:30" ht="12.75" customHeight="1">
      <c r="A1" s="225" t="s">
        <v>0</v>
      </c>
      <c r="B1" s="229" t="s">
        <v>1</v>
      </c>
      <c r="C1" s="237" t="s">
        <v>65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5" t="s">
        <v>56</v>
      </c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70"/>
      <c r="AD1" s="70"/>
    </row>
    <row r="2" spans="1:30" ht="58.5" customHeight="1">
      <c r="A2" s="225"/>
      <c r="B2" s="229"/>
      <c r="C2" s="180" t="s">
        <v>231</v>
      </c>
      <c r="D2" s="182" t="s">
        <v>230</v>
      </c>
      <c r="E2" s="181" t="s">
        <v>229</v>
      </c>
      <c r="F2" s="182" t="s">
        <v>228</v>
      </c>
      <c r="G2" s="181" t="s">
        <v>227</v>
      </c>
      <c r="H2" s="181" t="s">
        <v>226</v>
      </c>
      <c r="I2" s="181" t="s">
        <v>3</v>
      </c>
      <c r="J2" s="181" t="s">
        <v>74</v>
      </c>
      <c r="K2" s="181" t="s">
        <v>73</v>
      </c>
      <c r="L2" s="181" t="s">
        <v>4</v>
      </c>
      <c r="M2" s="181" t="s">
        <v>71</v>
      </c>
      <c r="N2" s="181" t="s">
        <v>72</v>
      </c>
      <c r="O2" s="180" t="s">
        <v>5</v>
      </c>
      <c r="P2" s="177" t="s">
        <v>231</v>
      </c>
      <c r="Q2" s="179" t="s">
        <v>230</v>
      </c>
      <c r="R2" s="178" t="s">
        <v>229</v>
      </c>
      <c r="S2" s="179" t="s">
        <v>228</v>
      </c>
      <c r="T2" s="178" t="s">
        <v>227</v>
      </c>
      <c r="U2" s="178" t="s">
        <v>226</v>
      </c>
      <c r="V2" s="178" t="s">
        <v>3</v>
      </c>
      <c r="W2" s="178" t="s">
        <v>74</v>
      </c>
      <c r="X2" s="178" t="s">
        <v>73</v>
      </c>
      <c r="Y2" s="178" t="s">
        <v>4</v>
      </c>
      <c r="Z2" s="178" t="s">
        <v>71</v>
      </c>
      <c r="AA2" s="178" t="s">
        <v>72</v>
      </c>
      <c r="AB2" s="177" t="s">
        <v>5</v>
      </c>
      <c r="AC2" s="70"/>
      <c r="AD2" s="70"/>
    </row>
    <row r="3" spans="1:30" ht="13.5" thickBot="1">
      <c r="A3" s="126">
        <v>1</v>
      </c>
      <c r="B3" s="13">
        <v>2</v>
      </c>
      <c r="C3" s="176">
        <v>3</v>
      </c>
      <c r="D3" s="176">
        <v>4</v>
      </c>
      <c r="E3" s="176">
        <v>5</v>
      </c>
      <c r="F3" s="176">
        <v>6</v>
      </c>
      <c r="G3" s="176">
        <v>7</v>
      </c>
      <c r="H3" s="176">
        <v>8</v>
      </c>
      <c r="I3" s="176">
        <v>9</v>
      </c>
      <c r="J3" s="176">
        <v>10</v>
      </c>
      <c r="K3" s="176">
        <v>11</v>
      </c>
      <c r="L3" s="176">
        <v>12</v>
      </c>
      <c r="M3" s="176">
        <v>13</v>
      </c>
      <c r="N3" s="176">
        <v>14</v>
      </c>
      <c r="O3" s="175">
        <v>15</v>
      </c>
      <c r="P3" s="174">
        <v>16</v>
      </c>
      <c r="Q3" s="174">
        <v>17</v>
      </c>
      <c r="R3" s="174">
        <v>18</v>
      </c>
      <c r="S3" s="174">
        <v>19</v>
      </c>
      <c r="T3" s="174">
        <v>20</v>
      </c>
      <c r="U3" s="174">
        <v>21</v>
      </c>
      <c r="V3" s="174">
        <v>22</v>
      </c>
      <c r="W3" s="174">
        <v>23</v>
      </c>
      <c r="X3" s="174">
        <v>24</v>
      </c>
      <c r="Y3" s="174">
        <v>25</v>
      </c>
      <c r="Z3" s="174">
        <v>26</v>
      </c>
      <c r="AA3" s="174">
        <v>27</v>
      </c>
      <c r="AB3" s="173">
        <v>28</v>
      </c>
      <c r="AC3" s="70"/>
      <c r="AD3" s="70"/>
    </row>
    <row r="4" spans="1:30">
      <c r="A4" s="172" t="s">
        <v>225</v>
      </c>
      <c r="B4" s="151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1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1"/>
      <c r="AC4" s="70"/>
      <c r="AD4" s="70"/>
    </row>
    <row r="5" spans="1:30">
      <c r="A5" s="171" t="s">
        <v>224</v>
      </c>
      <c r="B5" s="136" t="s">
        <v>24</v>
      </c>
      <c r="C5" s="56">
        <f>E5+O5-D5</f>
        <v>25447923.940000001</v>
      </c>
      <c r="D5" s="133"/>
      <c r="E5" s="56">
        <f>G5+H5+I5+L5+N5+J5+K5+M5-F5</f>
        <v>25447923.940000001</v>
      </c>
      <c r="F5" s="133"/>
      <c r="G5" s="58"/>
      <c r="H5" s="58"/>
      <c r="I5" s="58"/>
      <c r="J5" s="58"/>
      <c r="K5" s="58"/>
      <c r="L5" s="58">
        <v>4135408.52</v>
      </c>
      <c r="M5" s="58"/>
      <c r="N5" s="58">
        <v>21312515.420000002</v>
      </c>
      <c r="O5" s="59"/>
      <c r="P5" s="56">
        <f>R5+AB5-Q5</f>
        <v>25270748</v>
      </c>
      <c r="Q5" s="133"/>
      <c r="R5" s="56">
        <f>T5+U5+V5+Y5+AA5+W5+X5+Z5-S5</f>
        <v>25270748</v>
      </c>
      <c r="S5" s="133"/>
      <c r="T5" s="58"/>
      <c r="U5" s="58"/>
      <c r="V5" s="58"/>
      <c r="W5" s="58"/>
      <c r="X5" s="58"/>
      <c r="Y5" s="58">
        <v>4474605.96</v>
      </c>
      <c r="Z5" s="58"/>
      <c r="AA5" s="58">
        <v>20796142.039999999</v>
      </c>
      <c r="AB5" s="59"/>
    </row>
    <row r="6" spans="1:30" ht="33.75">
      <c r="A6" s="135" t="s">
        <v>223</v>
      </c>
      <c r="B6" s="134" t="s">
        <v>25</v>
      </c>
      <c r="C6" s="56">
        <f>E6+O6-D6</f>
        <v>20271228.68</v>
      </c>
      <c r="D6" s="133"/>
      <c r="E6" s="56">
        <f>G6+H6+I6+L6+N6+J6+K6+M6-F6</f>
        <v>20271228.68</v>
      </c>
      <c r="F6" s="133"/>
      <c r="G6" s="58"/>
      <c r="H6" s="58"/>
      <c r="I6" s="58"/>
      <c r="J6" s="58"/>
      <c r="K6" s="58"/>
      <c r="L6" s="58">
        <v>3950889.05</v>
      </c>
      <c r="M6" s="58"/>
      <c r="N6" s="58">
        <v>16320339.630000001</v>
      </c>
      <c r="O6" s="59"/>
      <c r="P6" s="56">
        <f>R6+AB6-Q6</f>
        <v>21570942</v>
      </c>
      <c r="Q6" s="133"/>
      <c r="R6" s="56">
        <f>T6+U6+V6+Y6+AA6+W6+X6+Z6-S6</f>
        <v>21570942</v>
      </c>
      <c r="S6" s="133"/>
      <c r="T6" s="58"/>
      <c r="U6" s="58"/>
      <c r="V6" s="58"/>
      <c r="W6" s="58"/>
      <c r="X6" s="58"/>
      <c r="Y6" s="58">
        <v>4303003.17</v>
      </c>
      <c r="Z6" s="58"/>
      <c r="AA6" s="58">
        <v>17267938.829999998</v>
      </c>
      <c r="AB6" s="59"/>
    </row>
    <row r="7" spans="1:30" s="17" customFormat="1" ht="21.95" customHeight="1">
      <c r="A7" s="146" t="s">
        <v>165</v>
      </c>
      <c r="B7" s="136" t="s">
        <v>57</v>
      </c>
      <c r="C7" s="56">
        <f>E7+O7-D7</f>
        <v>20271228.68</v>
      </c>
      <c r="D7" s="133"/>
      <c r="E7" s="56">
        <f>G7+H7+I7+L7+N7+J7+K7+M7-F7</f>
        <v>20271228.68</v>
      </c>
      <c r="F7" s="133"/>
      <c r="G7" s="58"/>
      <c r="H7" s="58"/>
      <c r="I7" s="58"/>
      <c r="J7" s="58"/>
      <c r="K7" s="58"/>
      <c r="L7" s="58">
        <v>3950889.05</v>
      </c>
      <c r="M7" s="58"/>
      <c r="N7" s="58">
        <v>16320339.630000001</v>
      </c>
      <c r="O7" s="59"/>
      <c r="P7" s="56">
        <f>R7+AB7-Q7</f>
        <v>21570942</v>
      </c>
      <c r="Q7" s="133"/>
      <c r="R7" s="56">
        <f>T7+U7+V7+Y7+AA7+W7+X7+Z7-S7</f>
        <v>21570942</v>
      </c>
      <c r="S7" s="133"/>
      <c r="T7" s="58"/>
      <c r="U7" s="58"/>
      <c r="V7" s="58"/>
      <c r="W7" s="58"/>
      <c r="X7" s="58"/>
      <c r="Y7" s="58">
        <v>4303003.17</v>
      </c>
      <c r="Z7" s="58"/>
      <c r="AA7" s="58">
        <v>17267938.829999998</v>
      </c>
      <c r="AB7" s="59"/>
    </row>
    <row r="8" spans="1:30" s="17" customFormat="1">
      <c r="A8" s="170" t="s">
        <v>222</v>
      </c>
      <c r="B8" s="134" t="s">
        <v>26</v>
      </c>
      <c r="C8" s="56">
        <f>C5-C6</f>
        <v>5176695.26</v>
      </c>
      <c r="D8" s="133"/>
      <c r="E8" s="56">
        <f>E5-E6</f>
        <v>5176695.26</v>
      </c>
      <c r="F8" s="133"/>
      <c r="G8" s="56">
        <f t="shared" ref="G8:P8" si="0">G5-G6</f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184519.47</v>
      </c>
      <c r="M8" s="56">
        <f t="shared" si="0"/>
        <v>0</v>
      </c>
      <c r="N8" s="56">
        <f t="shared" si="0"/>
        <v>4992175.79</v>
      </c>
      <c r="O8" s="57">
        <f t="shared" si="0"/>
        <v>0</v>
      </c>
      <c r="P8" s="56">
        <f t="shared" si="0"/>
        <v>3699806</v>
      </c>
      <c r="Q8" s="133"/>
      <c r="R8" s="56">
        <f>R5-R6</f>
        <v>3699806</v>
      </c>
      <c r="S8" s="133"/>
      <c r="T8" s="56">
        <f t="shared" ref="T8:AB8" si="1">T5-T6</f>
        <v>0</v>
      </c>
      <c r="U8" s="56">
        <f t="shared" si="1"/>
        <v>0</v>
      </c>
      <c r="V8" s="56">
        <f t="shared" si="1"/>
        <v>0</v>
      </c>
      <c r="W8" s="56">
        <f t="shared" si="1"/>
        <v>0</v>
      </c>
      <c r="X8" s="56">
        <f t="shared" si="1"/>
        <v>0</v>
      </c>
      <c r="Y8" s="56">
        <f t="shared" si="1"/>
        <v>171602.79</v>
      </c>
      <c r="Z8" s="56">
        <f t="shared" si="1"/>
        <v>0</v>
      </c>
      <c r="AA8" s="56">
        <f t="shared" si="1"/>
        <v>3528203.21</v>
      </c>
      <c r="AB8" s="57">
        <f t="shared" si="1"/>
        <v>0</v>
      </c>
    </row>
    <row r="9" spans="1:30">
      <c r="A9" s="135" t="s">
        <v>221</v>
      </c>
      <c r="B9" s="134" t="s">
        <v>27</v>
      </c>
      <c r="C9" s="56">
        <f>E9+O9-D9</f>
        <v>20000</v>
      </c>
      <c r="D9" s="133"/>
      <c r="E9" s="56">
        <f>G9+H9+I9+L9+N9+J9+K9+M9-F9</f>
        <v>20000</v>
      </c>
      <c r="F9" s="133"/>
      <c r="G9" s="58"/>
      <c r="H9" s="58"/>
      <c r="I9" s="58"/>
      <c r="J9" s="58"/>
      <c r="K9" s="58"/>
      <c r="L9" s="58"/>
      <c r="M9" s="58"/>
      <c r="N9" s="58">
        <v>20000</v>
      </c>
      <c r="O9" s="59"/>
      <c r="P9" s="56">
        <f>R9+AB9-Q9</f>
        <v>20000</v>
      </c>
      <c r="Q9" s="133"/>
      <c r="R9" s="56">
        <f>T9+U9+V9+Y9+AA9+W9+X9+Z9-S9</f>
        <v>20000</v>
      </c>
      <c r="S9" s="133"/>
      <c r="T9" s="58"/>
      <c r="U9" s="58"/>
      <c r="V9" s="58"/>
      <c r="W9" s="58"/>
      <c r="X9" s="58"/>
      <c r="Y9" s="58"/>
      <c r="Z9" s="58"/>
      <c r="AA9" s="58">
        <v>20000</v>
      </c>
      <c r="AB9" s="59"/>
    </row>
    <row r="10" spans="1:30" ht="33.75">
      <c r="A10" s="135" t="s">
        <v>220</v>
      </c>
      <c r="B10" s="134" t="s">
        <v>28</v>
      </c>
      <c r="C10" s="56">
        <f>E10+O10-D10</f>
        <v>20000</v>
      </c>
      <c r="D10" s="133"/>
      <c r="E10" s="56">
        <f>G10+H10+I10+L10+N10+J10+K10+M10-F10</f>
        <v>20000</v>
      </c>
      <c r="F10" s="133"/>
      <c r="G10" s="58"/>
      <c r="H10" s="58"/>
      <c r="I10" s="58"/>
      <c r="J10" s="58"/>
      <c r="K10" s="58"/>
      <c r="L10" s="58"/>
      <c r="M10" s="58"/>
      <c r="N10" s="58">
        <v>20000</v>
      </c>
      <c r="O10" s="59"/>
      <c r="P10" s="56">
        <f>R10+AB10-Q10</f>
        <v>20000</v>
      </c>
      <c r="Q10" s="133"/>
      <c r="R10" s="56">
        <f>T10+U10+V10+Y10+AA10+W10+X10+Z10-S10</f>
        <v>20000</v>
      </c>
      <c r="S10" s="133"/>
      <c r="T10" s="58"/>
      <c r="U10" s="58"/>
      <c r="V10" s="58"/>
      <c r="W10" s="58"/>
      <c r="X10" s="58"/>
      <c r="Y10" s="58"/>
      <c r="Z10" s="58"/>
      <c r="AA10" s="58">
        <v>20000</v>
      </c>
      <c r="AB10" s="59"/>
    </row>
    <row r="11" spans="1:30" s="17" customFormat="1" ht="21.75" customHeight="1">
      <c r="A11" s="146" t="s">
        <v>80</v>
      </c>
      <c r="B11" s="136" t="s">
        <v>78</v>
      </c>
      <c r="C11" s="56">
        <f>E11+O11-D11</f>
        <v>20000</v>
      </c>
      <c r="D11" s="133"/>
      <c r="E11" s="56">
        <f>G11+H11+I11+L11+N11+J11+K11+M11-F11</f>
        <v>20000</v>
      </c>
      <c r="F11" s="133"/>
      <c r="G11" s="58"/>
      <c r="H11" s="58"/>
      <c r="I11" s="58"/>
      <c r="J11" s="58"/>
      <c r="K11" s="58"/>
      <c r="L11" s="58"/>
      <c r="M11" s="58"/>
      <c r="N11" s="58">
        <v>20000</v>
      </c>
      <c r="O11" s="59"/>
      <c r="P11" s="56">
        <f>R11+AB11-Q11</f>
        <v>20000</v>
      </c>
      <c r="Q11" s="133"/>
      <c r="R11" s="56">
        <f>T11+U11+V11+Y11+AA11+W11+X11+Z11-S11</f>
        <v>20000</v>
      </c>
      <c r="S11" s="133"/>
      <c r="T11" s="58"/>
      <c r="U11" s="58"/>
      <c r="V11" s="58"/>
      <c r="W11" s="58"/>
      <c r="X11" s="58"/>
      <c r="Y11" s="58"/>
      <c r="Z11" s="58"/>
      <c r="AA11" s="58">
        <v>20000</v>
      </c>
      <c r="AB11" s="59"/>
    </row>
    <row r="12" spans="1:30" s="17" customFormat="1">
      <c r="A12" s="135" t="s">
        <v>219</v>
      </c>
      <c r="B12" s="134" t="s">
        <v>29</v>
      </c>
      <c r="C12" s="56">
        <f>C9-C10</f>
        <v>0</v>
      </c>
      <c r="D12" s="133"/>
      <c r="E12" s="56">
        <f>E9-E10</f>
        <v>0</v>
      </c>
      <c r="F12" s="133"/>
      <c r="G12" s="56">
        <f t="shared" ref="G12:P12" si="2">G9-G10</f>
        <v>0</v>
      </c>
      <c r="H12" s="56">
        <f t="shared" si="2"/>
        <v>0</v>
      </c>
      <c r="I12" s="56">
        <f t="shared" si="2"/>
        <v>0</v>
      </c>
      <c r="J12" s="56">
        <f t="shared" si="2"/>
        <v>0</v>
      </c>
      <c r="K12" s="56">
        <f t="shared" si="2"/>
        <v>0</v>
      </c>
      <c r="L12" s="56">
        <f t="shared" si="2"/>
        <v>0</v>
      </c>
      <c r="M12" s="56">
        <f t="shared" si="2"/>
        <v>0</v>
      </c>
      <c r="N12" s="56">
        <f t="shared" si="2"/>
        <v>0</v>
      </c>
      <c r="O12" s="57">
        <f t="shared" si="2"/>
        <v>0</v>
      </c>
      <c r="P12" s="56">
        <f t="shared" si="2"/>
        <v>0</v>
      </c>
      <c r="Q12" s="133"/>
      <c r="R12" s="56">
        <f>R9-R10</f>
        <v>0</v>
      </c>
      <c r="S12" s="133"/>
      <c r="T12" s="56">
        <f t="shared" ref="T12:AB12" si="3">T9-T10</f>
        <v>0</v>
      </c>
      <c r="U12" s="56">
        <f t="shared" si="3"/>
        <v>0</v>
      </c>
      <c r="V12" s="56">
        <f t="shared" si="3"/>
        <v>0</v>
      </c>
      <c r="W12" s="56">
        <f t="shared" si="3"/>
        <v>0</v>
      </c>
      <c r="X12" s="56">
        <f t="shared" si="3"/>
        <v>0</v>
      </c>
      <c r="Y12" s="56">
        <f t="shared" si="3"/>
        <v>0</v>
      </c>
      <c r="Z12" s="56">
        <f t="shared" si="3"/>
        <v>0</v>
      </c>
      <c r="AA12" s="56">
        <f t="shared" si="3"/>
        <v>0</v>
      </c>
      <c r="AB12" s="57">
        <f t="shared" si="3"/>
        <v>0</v>
      </c>
    </row>
    <row r="13" spans="1:30">
      <c r="A13" s="170" t="s">
        <v>218</v>
      </c>
      <c r="B13" s="134" t="s">
        <v>30</v>
      </c>
      <c r="C13" s="56">
        <f t="shared" ref="C13:C23" si="4">E13+O13-D13</f>
        <v>1142584.31</v>
      </c>
      <c r="D13" s="133"/>
      <c r="E13" s="56">
        <f t="shared" ref="E13:E23" si="5">G13+H13+I13+L13+N13+J13+K13+M13-F13</f>
        <v>1142584.31</v>
      </c>
      <c r="F13" s="133"/>
      <c r="G13" s="58"/>
      <c r="H13" s="58"/>
      <c r="I13" s="58"/>
      <c r="J13" s="58"/>
      <c r="K13" s="58"/>
      <c r="L13" s="58">
        <v>1137584.31</v>
      </c>
      <c r="M13" s="58"/>
      <c r="N13" s="58">
        <v>5000</v>
      </c>
      <c r="O13" s="59"/>
      <c r="P13" s="56">
        <f t="shared" ref="P13:P23" si="6">R13+AB13-Q13</f>
        <v>1142584.31</v>
      </c>
      <c r="Q13" s="133"/>
      <c r="R13" s="56">
        <f t="shared" ref="R13:R23" si="7">T13+U13+V13+Y13+AA13+W13+X13+Z13-S13</f>
        <v>1142584.31</v>
      </c>
      <c r="S13" s="133"/>
      <c r="T13" s="58"/>
      <c r="U13" s="58"/>
      <c r="V13" s="58"/>
      <c r="W13" s="58"/>
      <c r="X13" s="58"/>
      <c r="Y13" s="58">
        <v>1137584.31</v>
      </c>
      <c r="Z13" s="58"/>
      <c r="AA13" s="58">
        <v>5000</v>
      </c>
      <c r="AB13" s="59"/>
    </row>
    <row r="14" spans="1:30">
      <c r="A14" s="170" t="s">
        <v>217</v>
      </c>
      <c r="B14" s="134" t="s">
        <v>31</v>
      </c>
      <c r="C14" s="62">
        <f t="shared" si="4"/>
        <v>1345491.72</v>
      </c>
      <c r="D14" s="154"/>
      <c r="E14" s="62">
        <f t="shared" si="5"/>
        <v>1345491.72</v>
      </c>
      <c r="F14" s="154"/>
      <c r="G14" s="60"/>
      <c r="H14" s="60"/>
      <c r="I14" s="60"/>
      <c r="J14" s="60"/>
      <c r="K14" s="60"/>
      <c r="L14" s="60">
        <v>268274.67</v>
      </c>
      <c r="M14" s="60">
        <v>596083.27</v>
      </c>
      <c r="N14" s="60">
        <v>481133.78</v>
      </c>
      <c r="O14" s="61"/>
      <c r="P14" s="62">
        <f t="shared" si="6"/>
        <v>1897297.08</v>
      </c>
      <c r="Q14" s="154"/>
      <c r="R14" s="62">
        <f t="shared" si="7"/>
        <v>1897297.08</v>
      </c>
      <c r="S14" s="154"/>
      <c r="T14" s="60"/>
      <c r="U14" s="60"/>
      <c r="V14" s="60"/>
      <c r="W14" s="60"/>
      <c r="X14" s="60"/>
      <c r="Y14" s="60">
        <v>363097.15</v>
      </c>
      <c r="Z14" s="60">
        <v>812333.27</v>
      </c>
      <c r="AA14" s="60">
        <v>721866.66</v>
      </c>
      <c r="AB14" s="61"/>
    </row>
    <row r="15" spans="1:30" ht="22.5">
      <c r="A15" s="144" t="s">
        <v>85</v>
      </c>
      <c r="B15" s="134" t="s">
        <v>84</v>
      </c>
      <c r="C15" s="62">
        <f t="shared" si="4"/>
        <v>0</v>
      </c>
      <c r="D15" s="154"/>
      <c r="E15" s="62">
        <f t="shared" si="5"/>
        <v>0</v>
      </c>
      <c r="F15" s="154"/>
      <c r="G15" s="60"/>
      <c r="H15" s="60"/>
      <c r="I15" s="60"/>
      <c r="J15" s="60"/>
      <c r="K15" s="60"/>
      <c r="L15" s="60"/>
      <c r="M15" s="60"/>
      <c r="N15" s="60"/>
      <c r="O15" s="61"/>
      <c r="P15" s="62">
        <f t="shared" si="6"/>
        <v>0</v>
      </c>
      <c r="Q15" s="154"/>
      <c r="R15" s="62">
        <f t="shared" si="7"/>
        <v>0</v>
      </c>
      <c r="S15" s="154"/>
      <c r="T15" s="60"/>
      <c r="U15" s="60"/>
      <c r="V15" s="60"/>
      <c r="W15" s="60"/>
      <c r="X15" s="60"/>
      <c r="Y15" s="60"/>
      <c r="Z15" s="60"/>
      <c r="AA15" s="60"/>
      <c r="AB15" s="61"/>
    </row>
    <row r="16" spans="1:30" s="17" customFormat="1">
      <c r="A16" s="135" t="s">
        <v>216</v>
      </c>
      <c r="B16" s="134" t="s">
        <v>32</v>
      </c>
      <c r="C16" s="62">
        <f t="shared" si="4"/>
        <v>0</v>
      </c>
      <c r="D16" s="133"/>
      <c r="E16" s="62">
        <f t="shared" si="5"/>
        <v>0</v>
      </c>
      <c r="F16" s="133"/>
      <c r="G16" s="58"/>
      <c r="H16" s="58"/>
      <c r="I16" s="58"/>
      <c r="J16" s="58"/>
      <c r="K16" s="58"/>
      <c r="L16" s="58"/>
      <c r="M16" s="58"/>
      <c r="N16" s="58"/>
      <c r="O16" s="59"/>
      <c r="P16" s="62">
        <f t="shared" si="6"/>
        <v>0</v>
      </c>
      <c r="Q16" s="133"/>
      <c r="R16" s="62">
        <f t="shared" si="7"/>
        <v>0</v>
      </c>
      <c r="S16" s="133"/>
      <c r="T16" s="58"/>
      <c r="U16" s="58"/>
      <c r="V16" s="58"/>
      <c r="W16" s="58"/>
      <c r="X16" s="58"/>
      <c r="Y16" s="58"/>
      <c r="Z16" s="58"/>
      <c r="AA16" s="58"/>
      <c r="AB16" s="59"/>
    </row>
    <row r="17" spans="1:28" ht="22.5">
      <c r="A17" s="155" t="s">
        <v>87</v>
      </c>
      <c r="B17" s="136" t="s">
        <v>33</v>
      </c>
      <c r="C17" s="56">
        <f t="shared" si="4"/>
        <v>0</v>
      </c>
      <c r="D17" s="133"/>
      <c r="E17" s="56">
        <f t="shared" si="5"/>
        <v>0</v>
      </c>
      <c r="F17" s="133"/>
      <c r="G17" s="58"/>
      <c r="H17" s="58"/>
      <c r="I17" s="58"/>
      <c r="J17" s="58"/>
      <c r="K17" s="58"/>
      <c r="L17" s="58"/>
      <c r="M17" s="58"/>
      <c r="N17" s="58"/>
      <c r="O17" s="59"/>
      <c r="P17" s="56">
        <f t="shared" si="6"/>
        <v>0</v>
      </c>
      <c r="Q17" s="133"/>
      <c r="R17" s="56">
        <f t="shared" si="7"/>
        <v>0</v>
      </c>
      <c r="S17" s="133"/>
      <c r="T17" s="58"/>
      <c r="U17" s="58"/>
      <c r="V17" s="58"/>
      <c r="W17" s="58"/>
      <c r="X17" s="58"/>
      <c r="Y17" s="58"/>
      <c r="Z17" s="58"/>
      <c r="AA17" s="58"/>
      <c r="AB17" s="59"/>
    </row>
    <row r="18" spans="1:28" s="17" customFormat="1">
      <c r="A18" s="135" t="s">
        <v>215</v>
      </c>
      <c r="B18" s="134" t="s">
        <v>34</v>
      </c>
      <c r="C18" s="56">
        <f t="shared" si="4"/>
        <v>28191957.359999999</v>
      </c>
      <c r="D18" s="133"/>
      <c r="E18" s="62">
        <f t="shared" si="5"/>
        <v>28191957.359999999</v>
      </c>
      <c r="F18" s="133"/>
      <c r="G18" s="60"/>
      <c r="H18" s="60"/>
      <c r="I18" s="60"/>
      <c r="J18" s="60"/>
      <c r="K18" s="60"/>
      <c r="L18" s="60"/>
      <c r="M18" s="60">
        <v>24964227.359999999</v>
      </c>
      <c r="N18" s="60">
        <v>3227730</v>
      </c>
      <c r="O18" s="61"/>
      <c r="P18" s="56">
        <f t="shared" si="6"/>
        <v>61507640.170000002</v>
      </c>
      <c r="Q18" s="133"/>
      <c r="R18" s="62">
        <f t="shared" si="7"/>
        <v>61507640.170000002</v>
      </c>
      <c r="S18" s="133"/>
      <c r="T18" s="60"/>
      <c r="U18" s="60"/>
      <c r="V18" s="60"/>
      <c r="W18" s="60"/>
      <c r="X18" s="60"/>
      <c r="Y18" s="60"/>
      <c r="Z18" s="60">
        <v>61446270.170000002</v>
      </c>
      <c r="AA18" s="60">
        <v>61370</v>
      </c>
      <c r="AB18" s="61"/>
    </row>
    <row r="19" spans="1:28" s="17" customFormat="1" ht="22.5">
      <c r="A19" s="146" t="s">
        <v>85</v>
      </c>
      <c r="B19" s="134" t="s">
        <v>89</v>
      </c>
      <c r="C19" s="56">
        <f t="shared" si="4"/>
        <v>0</v>
      </c>
      <c r="D19" s="133"/>
      <c r="E19" s="62">
        <f t="shared" si="5"/>
        <v>0</v>
      </c>
      <c r="F19" s="133"/>
      <c r="G19" s="58"/>
      <c r="H19" s="58"/>
      <c r="I19" s="58"/>
      <c r="J19" s="58"/>
      <c r="K19" s="58"/>
      <c r="L19" s="58"/>
      <c r="M19" s="58"/>
      <c r="N19" s="58"/>
      <c r="O19" s="59"/>
      <c r="P19" s="56">
        <f t="shared" si="6"/>
        <v>0</v>
      </c>
      <c r="Q19" s="133"/>
      <c r="R19" s="62">
        <f t="shared" si="7"/>
        <v>0</v>
      </c>
      <c r="S19" s="133"/>
      <c r="T19" s="58"/>
      <c r="U19" s="58"/>
      <c r="V19" s="58"/>
      <c r="W19" s="58"/>
      <c r="X19" s="58"/>
      <c r="Y19" s="58"/>
      <c r="Z19" s="58"/>
      <c r="AA19" s="58"/>
      <c r="AB19" s="59"/>
    </row>
    <row r="20" spans="1:28">
      <c r="A20" s="137" t="s">
        <v>214</v>
      </c>
      <c r="B20" s="136" t="s">
        <v>58</v>
      </c>
      <c r="C20" s="56">
        <f t="shared" si="4"/>
        <v>0</v>
      </c>
      <c r="D20" s="133"/>
      <c r="E20" s="62">
        <f t="shared" si="5"/>
        <v>0</v>
      </c>
      <c r="F20" s="133"/>
      <c r="G20" s="58"/>
      <c r="H20" s="58"/>
      <c r="I20" s="58"/>
      <c r="J20" s="58"/>
      <c r="K20" s="58"/>
      <c r="L20" s="58"/>
      <c r="M20" s="58"/>
      <c r="N20" s="58"/>
      <c r="O20" s="59"/>
      <c r="P20" s="56">
        <f t="shared" si="6"/>
        <v>0</v>
      </c>
      <c r="Q20" s="133"/>
      <c r="R20" s="62">
        <f t="shared" si="7"/>
        <v>0</v>
      </c>
      <c r="S20" s="133"/>
      <c r="T20" s="58"/>
      <c r="U20" s="58"/>
      <c r="V20" s="58"/>
      <c r="W20" s="58"/>
      <c r="X20" s="58"/>
      <c r="Y20" s="58"/>
      <c r="Z20" s="58"/>
      <c r="AA20" s="58"/>
      <c r="AB20" s="59"/>
    </row>
    <row r="21" spans="1:28">
      <c r="A21" s="135" t="s">
        <v>213</v>
      </c>
      <c r="B21" s="134" t="s">
        <v>59</v>
      </c>
      <c r="C21" s="56">
        <f t="shared" si="4"/>
        <v>633002448.01999998</v>
      </c>
      <c r="D21" s="133"/>
      <c r="E21" s="62">
        <f t="shared" si="5"/>
        <v>633002448.01999998</v>
      </c>
      <c r="F21" s="133"/>
      <c r="G21" s="60"/>
      <c r="H21" s="60"/>
      <c r="I21" s="60"/>
      <c r="J21" s="60"/>
      <c r="K21" s="60"/>
      <c r="L21" s="60">
        <v>164563414.72999999</v>
      </c>
      <c r="M21" s="60">
        <v>347483811.87</v>
      </c>
      <c r="N21" s="60">
        <v>120955221.42</v>
      </c>
      <c r="O21" s="61"/>
      <c r="P21" s="56">
        <f t="shared" si="6"/>
        <v>734526576.20000005</v>
      </c>
      <c r="Q21" s="133"/>
      <c r="R21" s="62">
        <f t="shared" si="7"/>
        <v>734526576.20000005</v>
      </c>
      <c r="S21" s="133"/>
      <c r="T21" s="60"/>
      <c r="U21" s="60"/>
      <c r="V21" s="60"/>
      <c r="W21" s="60"/>
      <c r="X21" s="60"/>
      <c r="Y21" s="60">
        <v>177227076.46000001</v>
      </c>
      <c r="Z21" s="60">
        <v>419644202.49000001</v>
      </c>
      <c r="AA21" s="60">
        <v>137655297.25</v>
      </c>
      <c r="AB21" s="61"/>
    </row>
    <row r="22" spans="1:28">
      <c r="A22" s="135" t="s">
        <v>212</v>
      </c>
      <c r="B22" s="134" t="s">
        <v>35</v>
      </c>
      <c r="C22" s="56">
        <f t="shared" si="4"/>
        <v>0</v>
      </c>
      <c r="D22" s="133"/>
      <c r="E22" s="62">
        <f t="shared" si="5"/>
        <v>0</v>
      </c>
      <c r="F22" s="133"/>
      <c r="G22" s="63"/>
      <c r="H22" s="63"/>
      <c r="I22" s="63"/>
      <c r="J22" s="63"/>
      <c r="K22" s="63"/>
      <c r="L22" s="63"/>
      <c r="M22" s="63"/>
      <c r="N22" s="63"/>
      <c r="O22" s="64"/>
      <c r="P22" s="56">
        <f t="shared" si="6"/>
        <v>0</v>
      </c>
      <c r="Q22" s="133"/>
      <c r="R22" s="62">
        <f t="shared" si="7"/>
        <v>0</v>
      </c>
      <c r="S22" s="133"/>
      <c r="T22" s="63"/>
      <c r="U22" s="63"/>
      <c r="V22" s="63"/>
      <c r="W22" s="63"/>
      <c r="X22" s="63"/>
      <c r="Y22" s="63"/>
      <c r="Z22" s="63"/>
      <c r="AA22" s="63"/>
      <c r="AB22" s="64"/>
    </row>
    <row r="23" spans="1:28">
      <c r="A23" s="135" t="s">
        <v>211</v>
      </c>
      <c r="B23" s="134" t="s">
        <v>91</v>
      </c>
      <c r="C23" s="56">
        <f t="shared" si="4"/>
        <v>9433230.6699999999</v>
      </c>
      <c r="D23" s="133"/>
      <c r="E23" s="62">
        <f t="shared" si="5"/>
        <v>9433230.6699999999</v>
      </c>
      <c r="F23" s="133"/>
      <c r="G23" s="63"/>
      <c r="H23" s="63"/>
      <c r="I23" s="63"/>
      <c r="J23" s="63"/>
      <c r="K23" s="63"/>
      <c r="L23" s="63">
        <v>4337553.25</v>
      </c>
      <c r="M23" s="63">
        <v>5042290.18</v>
      </c>
      <c r="N23" s="63">
        <v>53387.24</v>
      </c>
      <c r="O23" s="64"/>
      <c r="P23" s="56">
        <f t="shared" si="6"/>
        <v>11473848.939999999</v>
      </c>
      <c r="Q23" s="133"/>
      <c r="R23" s="62">
        <f t="shared" si="7"/>
        <v>11473848.939999999</v>
      </c>
      <c r="S23" s="133"/>
      <c r="T23" s="63"/>
      <c r="U23" s="63"/>
      <c r="V23" s="63"/>
      <c r="W23" s="63"/>
      <c r="X23" s="63"/>
      <c r="Y23" s="63">
        <v>5302158.37</v>
      </c>
      <c r="Z23" s="63">
        <v>6130761.5300000003</v>
      </c>
      <c r="AA23" s="63">
        <v>40929.040000000001</v>
      </c>
      <c r="AB23" s="64"/>
    </row>
    <row r="24" spans="1:28" ht="13.5" thickBot="1">
      <c r="A24" s="153" t="s">
        <v>210</v>
      </c>
      <c r="B24" s="79" t="s">
        <v>36</v>
      </c>
      <c r="C24" s="115">
        <f>C8+C12+C13+C14+C16+C18+C20+C21+C22+C23</f>
        <v>678292407.34000003</v>
      </c>
      <c r="D24" s="169"/>
      <c r="E24" s="115">
        <f>E8+E12+E13+E14+E16+E18+E20+E21+E22+E23</f>
        <v>678292407.34000003</v>
      </c>
      <c r="F24" s="169"/>
      <c r="G24" s="115">
        <f t="shared" ref="G24:P24" si="8">G8+G12+G13+G14+G16+G18+G20+G21+G22+G23</f>
        <v>0</v>
      </c>
      <c r="H24" s="115">
        <f t="shared" si="8"/>
        <v>0</v>
      </c>
      <c r="I24" s="115">
        <f t="shared" si="8"/>
        <v>0</v>
      </c>
      <c r="J24" s="115">
        <f t="shared" si="8"/>
        <v>0</v>
      </c>
      <c r="K24" s="115">
        <f t="shared" si="8"/>
        <v>0</v>
      </c>
      <c r="L24" s="115">
        <f t="shared" si="8"/>
        <v>170491346.43000001</v>
      </c>
      <c r="M24" s="115">
        <f t="shared" si="8"/>
        <v>378086412.68000001</v>
      </c>
      <c r="N24" s="115">
        <f t="shared" si="8"/>
        <v>129714648.23</v>
      </c>
      <c r="O24" s="116">
        <f t="shared" si="8"/>
        <v>0</v>
      </c>
      <c r="P24" s="115">
        <f t="shared" si="8"/>
        <v>814247752.70000005</v>
      </c>
      <c r="Q24" s="168"/>
      <c r="R24" s="115">
        <f>R8+R12+R13+R14+R16+R18+R20+R21+R22+R23</f>
        <v>814247752.70000005</v>
      </c>
      <c r="S24" s="168"/>
      <c r="T24" s="115">
        <f t="shared" ref="T24:AB24" si="9">T8+T12+T13+T14+T16+T18+T20+T21+T22+T23</f>
        <v>0</v>
      </c>
      <c r="U24" s="115">
        <f t="shared" si="9"/>
        <v>0</v>
      </c>
      <c r="V24" s="115">
        <f t="shared" si="9"/>
        <v>0</v>
      </c>
      <c r="W24" s="115">
        <f t="shared" si="9"/>
        <v>0</v>
      </c>
      <c r="X24" s="115">
        <f t="shared" si="9"/>
        <v>0</v>
      </c>
      <c r="Y24" s="115">
        <f t="shared" si="9"/>
        <v>184201519.08000001</v>
      </c>
      <c r="Z24" s="115">
        <f t="shared" si="9"/>
        <v>488033567.45999998</v>
      </c>
      <c r="AA24" s="115">
        <f t="shared" si="9"/>
        <v>142012666.16</v>
      </c>
      <c r="AB24" s="116">
        <f t="shared" si="9"/>
        <v>0</v>
      </c>
    </row>
    <row r="25" spans="1:28">
      <c r="A25" s="167" t="s">
        <v>209</v>
      </c>
      <c r="B25" s="166"/>
      <c r="C25" s="164"/>
      <c r="D25" s="165"/>
      <c r="E25" s="164"/>
      <c r="F25" s="165"/>
      <c r="G25" s="164"/>
      <c r="H25" s="164"/>
      <c r="I25" s="164"/>
      <c r="J25" s="164"/>
      <c r="K25" s="164"/>
      <c r="L25" s="164"/>
      <c r="M25" s="164"/>
      <c r="N25" s="164"/>
      <c r="O25" s="164"/>
      <c r="P25" s="162"/>
      <c r="Q25" s="163"/>
      <c r="R25" s="162"/>
      <c r="S25" s="163"/>
      <c r="T25" s="162"/>
      <c r="U25" s="162"/>
      <c r="V25" s="162"/>
      <c r="W25" s="162"/>
      <c r="X25" s="162"/>
      <c r="Y25" s="162"/>
      <c r="Z25" s="162"/>
      <c r="AA25" s="162"/>
      <c r="AB25" s="161"/>
    </row>
    <row r="26" spans="1:28" s="17" customFormat="1">
      <c r="A26" s="160" t="s">
        <v>208</v>
      </c>
      <c r="B26" s="136" t="s">
        <v>61</v>
      </c>
      <c r="C26" s="56">
        <f>C27+C28+C32</f>
        <v>39649.360000000001</v>
      </c>
      <c r="D26" s="133"/>
      <c r="E26" s="56">
        <f>E27+E28+E32</f>
        <v>39649.360000000001</v>
      </c>
      <c r="F26" s="133"/>
      <c r="G26" s="56">
        <f t="shared" ref="G26:P26" si="10">G27+G28+G32</f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39649.360000000001</v>
      </c>
      <c r="M26" s="56">
        <f t="shared" si="10"/>
        <v>0</v>
      </c>
      <c r="N26" s="56">
        <f t="shared" si="10"/>
        <v>0</v>
      </c>
      <c r="O26" s="85">
        <f t="shared" si="10"/>
        <v>0</v>
      </c>
      <c r="P26" s="56">
        <f t="shared" si="10"/>
        <v>26224.639999999999</v>
      </c>
      <c r="Q26" s="159"/>
      <c r="R26" s="56">
        <f>R27+R28+R32</f>
        <v>26224.639999999999</v>
      </c>
      <c r="S26" s="159"/>
      <c r="T26" s="56">
        <f t="shared" ref="T26:AB26" si="11">T27+T28+T32</f>
        <v>0</v>
      </c>
      <c r="U26" s="56">
        <f t="shared" si="11"/>
        <v>0</v>
      </c>
      <c r="V26" s="56">
        <f t="shared" si="11"/>
        <v>0</v>
      </c>
      <c r="W26" s="56">
        <f t="shared" si="11"/>
        <v>0</v>
      </c>
      <c r="X26" s="56">
        <f t="shared" si="11"/>
        <v>0</v>
      </c>
      <c r="Y26" s="56">
        <f t="shared" si="11"/>
        <v>26224.639999999999</v>
      </c>
      <c r="Z26" s="56">
        <f t="shared" si="11"/>
        <v>0</v>
      </c>
      <c r="AA26" s="56">
        <f t="shared" si="11"/>
        <v>0</v>
      </c>
      <c r="AB26" s="57">
        <f t="shared" si="11"/>
        <v>0</v>
      </c>
    </row>
    <row r="27" spans="1:28">
      <c r="A27" s="155" t="s">
        <v>207</v>
      </c>
      <c r="B27" s="136" t="s">
        <v>62</v>
      </c>
      <c r="C27" s="56">
        <f t="shared" ref="C27:C49" si="12">E27+O27-D27</f>
        <v>0</v>
      </c>
      <c r="D27" s="133"/>
      <c r="E27" s="62">
        <f t="shared" ref="E27:E49" si="13">G27+H27+I27+L27+N27+J27+K27+M27-F27</f>
        <v>0</v>
      </c>
      <c r="F27" s="133"/>
      <c r="G27" s="120"/>
      <c r="H27" s="120"/>
      <c r="I27" s="120"/>
      <c r="J27" s="120"/>
      <c r="K27" s="120"/>
      <c r="L27" s="120"/>
      <c r="M27" s="120"/>
      <c r="N27" s="120"/>
      <c r="O27" s="121"/>
      <c r="P27" s="56">
        <f t="shared" ref="P27:P49" si="14">R27+AB27-Q27</f>
        <v>0</v>
      </c>
      <c r="Q27" s="154"/>
      <c r="R27" s="62">
        <f t="shared" ref="R27:R49" si="15">T27+U27+V27+Y27+AA27+W27+X27+Z27-S27</f>
        <v>0</v>
      </c>
      <c r="S27" s="154"/>
      <c r="T27" s="120"/>
      <c r="U27" s="120"/>
      <c r="V27" s="120"/>
      <c r="W27" s="120"/>
      <c r="X27" s="120"/>
      <c r="Y27" s="120"/>
      <c r="Z27" s="120"/>
      <c r="AA27" s="120"/>
      <c r="AB27" s="124"/>
    </row>
    <row r="28" spans="1:28">
      <c r="A28" s="144" t="s">
        <v>206</v>
      </c>
      <c r="B28" s="134" t="s">
        <v>63</v>
      </c>
      <c r="C28" s="56">
        <f t="shared" si="12"/>
        <v>0</v>
      </c>
      <c r="D28" s="133"/>
      <c r="E28" s="62">
        <f t="shared" si="13"/>
        <v>0</v>
      </c>
      <c r="F28" s="133"/>
      <c r="G28" s="60"/>
      <c r="H28" s="60"/>
      <c r="I28" s="60"/>
      <c r="J28" s="60"/>
      <c r="K28" s="60"/>
      <c r="L28" s="60"/>
      <c r="M28" s="60"/>
      <c r="N28" s="60"/>
      <c r="O28" s="86"/>
      <c r="P28" s="56">
        <f t="shared" si="14"/>
        <v>0</v>
      </c>
      <c r="Q28" s="154"/>
      <c r="R28" s="62">
        <f t="shared" si="15"/>
        <v>0</v>
      </c>
      <c r="S28" s="154"/>
      <c r="T28" s="60"/>
      <c r="U28" s="60"/>
      <c r="V28" s="60"/>
      <c r="W28" s="60"/>
      <c r="X28" s="60"/>
      <c r="Y28" s="60"/>
      <c r="Z28" s="60"/>
      <c r="AA28" s="60"/>
      <c r="AB28" s="61"/>
    </row>
    <row r="29" spans="1:28">
      <c r="A29" s="157" t="s">
        <v>205</v>
      </c>
      <c r="B29" s="134" t="s">
        <v>98</v>
      </c>
      <c r="C29" s="56">
        <f t="shared" si="12"/>
        <v>0</v>
      </c>
      <c r="D29" s="133"/>
      <c r="E29" s="62">
        <f t="shared" si="13"/>
        <v>0</v>
      </c>
      <c r="F29" s="133"/>
      <c r="G29" s="60"/>
      <c r="H29" s="60"/>
      <c r="I29" s="60"/>
      <c r="J29" s="60"/>
      <c r="K29" s="60"/>
      <c r="L29" s="60"/>
      <c r="M29" s="60"/>
      <c r="N29" s="60"/>
      <c r="O29" s="86"/>
      <c r="P29" s="56">
        <f t="shared" si="14"/>
        <v>0</v>
      </c>
      <c r="Q29" s="154"/>
      <c r="R29" s="62">
        <f t="shared" si="15"/>
        <v>0</v>
      </c>
      <c r="S29" s="154"/>
      <c r="T29" s="60"/>
      <c r="U29" s="60"/>
      <c r="V29" s="60"/>
      <c r="W29" s="60"/>
      <c r="X29" s="60"/>
      <c r="Y29" s="60"/>
      <c r="Z29" s="60"/>
      <c r="AA29" s="60"/>
      <c r="AB29" s="61"/>
    </row>
    <row r="30" spans="1:28" ht="33.75">
      <c r="A30" s="158" t="s">
        <v>87</v>
      </c>
      <c r="B30" s="134" t="s">
        <v>99</v>
      </c>
      <c r="C30" s="56">
        <f t="shared" si="12"/>
        <v>0</v>
      </c>
      <c r="D30" s="133"/>
      <c r="E30" s="62">
        <f t="shared" si="13"/>
        <v>0</v>
      </c>
      <c r="F30" s="133"/>
      <c r="G30" s="60"/>
      <c r="H30" s="60"/>
      <c r="I30" s="60"/>
      <c r="J30" s="60"/>
      <c r="K30" s="60"/>
      <c r="L30" s="60"/>
      <c r="M30" s="60"/>
      <c r="N30" s="60"/>
      <c r="O30" s="86"/>
      <c r="P30" s="56">
        <f t="shared" si="14"/>
        <v>0</v>
      </c>
      <c r="Q30" s="154"/>
      <c r="R30" s="62">
        <f t="shared" si="15"/>
        <v>0</v>
      </c>
      <c r="S30" s="154"/>
      <c r="T30" s="60"/>
      <c r="U30" s="60"/>
      <c r="V30" s="60"/>
      <c r="W30" s="60"/>
      <c r="X30" s="60"/>
      <c r="Y30" s="60"/>
      <c r="Z30" s="60"/>
      <c r="AA30" s="60"/>
      <c r="AB30" s="61"/>
    </row>
    <row r="31" spans="1:28">
      <c r="A31" s="157" t="s">
        <v>204</v>
      </c>
      <c r="B31" s="134" t="s">
        <v>101</v>
      </c>
      <c r="C31" s="56">
        <f t="shared" si="12"/>
        <v>0</v>
      </c>
      <c r="D31" s="133"/>
      <c r="E31" s="62">
        <f t="shared" si="13"/>
        <v>0</v>
      </c>
      <c r="F31" s="133"/>
      <c r="G31" s="60"/>
      <c r="H31" s="60"/>
      <c r="I31" s="60"/>
      <c r="J31" s="60"/>
      <c r="K31" s="60"/>
      <c r="L31" s="60"/>
      <c r="M31" s="60"/>
      <c r="N31" s="60"/>
      <c r="O31" s="86"/>
      <c r="P31" s="56">
        <f t="shared" si="14"/>
        <v>0</v>
      </c>
      <c r="Q31" s="154"/>
      <c r="R31" s="62">
        <f t="shared" si="15"/>
        <v>0</v>
      </c>
      <c r="S31" s="154"/>
      <c r="T31" s="60"/>
      <c r="U31" s="60"/>
      <c r="V31" s="60"/>
      <c r="W31" s="60"/>
      <c r="X31" s="60"/>
      <c r="Y31" s="60"/>
      <c r="Z31" s="60"/>
      <c r="AA31" s="60"/>
      <c r="AB31" s="61"/>
    </row>
    <row r="32" spans="1:28" s="17" customFormat="1">
      <c r="A32" s="144" t="s">
        <v>203</v>
      </c>
      <c r="B32" s="134" t="s">
        <v>104</v>
      </c>
      <c r="C32" s="56">
        <f t="shared" si="12"/>
        <v>39649.360000000001</v>
      </c>
      <c r="D32" s="133"/>
      <c r="E32" s="62">
        <f t="shared" si="13"/>
        <v>39649.360000000001</v>
      </c>
      <c r="F32" s="133"/>
      <c r="G32" s="60"/>
      <c r="H32" s="60"/>
      <c r="I32" s="60"/>
      <c r="J32" s="60"/>
      <c r="K32" s="60"/>
      <c r="L32" s="60">
        <v>39649.360000000001</v>
      </c>
      <c r="M32" s="60"/>
      <c r="N32" s="60"/>
      <c r="O32" s="86"/>
      <c r="P32" s="56">
        <f t="shared" si="14"/>
        <v>26224.639999999999</v>
      </c>
      <c r="Q32" s="154"/>
      <c r="R32" s="62">
        <f t="shared" si="15"/>
        <v>26224.639999999999</v>
      </c>
      <c r="S32" s="154"/>
      <c r="T32" s="60"/>
      <c r="U32" s="60"/>
      <c r="V32" s="60"/>
      <c r="W32" s="60"/>
      <c r="X32" s="60"/>
      <c r="Y32" s="60">
        <v>26224.639999999999</v>
      </c>
      <c r="Z32" s="60"/>
      <c r="AA32" s="60"/>
      <c r="AB32" s="61"/>
    </row>
    <row r="33" spans="1:28">
      <c r="A33" s="135" t="s">
        <v>202</v>
      </c>
      <c r="B33" s="136" t="s">
        <v>37</v>
      </c>
      <c r="C33" s="56">
        <f t="shared" si="12"/>
        <v>51649553.609999999</v>
      </c>
      <c r="D33" s="133"/>
      <c r="E33" s="62">
        <f t="shared" si="13"/>
        <v>51649553.609999999</v>
      </c>
      <c r="F33" s="133"/>
      <c r="G33" s="58"/>
      <c r="H33" s="58"/>
      <c r="I33" s="58"/>
      <c r="J33" s="58"/>
      <c r="K33" s="58"/>
      <c r="L33" s="58">
        <v>18019899.879999999</v>
      </c>
      <c r="M33" s="58">
        <v>26349608.620000001</v>
      </c>
      <c r="N33" s="58">
        <v>7280045.1100000003</v>
      </c>
      <c r="O33" s="87"/>
      <c r="P33" s="56">
        <f t="shared" si="14"/>
        <v>104599233.45</v>
      </c>
      <c r="Q33" s="154"/>
      <c r="R33" s="62">
        <f t="shared" si="15"/>
        <v>104599233.45</v>
      </c>
      <c r="S33" s="154"/>
      <c r="T33" s="58"/>
      <c r="U33" s="58"/>
      <c r="V33" s="58"/>
      <c r="W33" s="58"/>
      <c r="X33" s="58"/>
      <c r="Y33" s="58">
        <v>32380539.719999999</v>
      </c>
      <c r="Z33" s="58">
        <v>61700594.899999999</v>
      </c>
      <c r="AA33" s="58">
        <v>10518098.83</v>
      </c>
      <c r="AB33" s="59"/>
    </row>
    <row r="34" spans="1:28">
      <c r="A34" s="144">
        <v>20213000</v>
      </c>
      <c r="B34" s="134" t="s">
        <v>38</v>
      </c>
      <c r="C34" s="56">
        <f t="shared" si="12"/>
        <v>0</v>
      </c>
      <c r="D34" s="133"/>
      <c r="E34" s="62">
        <f t="shared" si="13"/>
        <v>0</v>
      </c>
      <c r="F34" s="133"/>
      <c r="G34" s="60"/>
      <c r="H34" s="60"/>
      <c r="I34" s="60"/>
      <c r="J34" s="60"/>
      <c r="K34" s="60"/>
      <c r="L34" s="60"/>
      <c r="M34" s="60"/>
      <c r="N34" s="60"/>
      <c r="O34" s="86"/>
      <c r="P34" s="56">
        <f t="shared" si="14"/>
        <v>0</v>
      </c>
      <c r="Q34" s="154"/>
      <c r="R34" s="62">
        <f t="shared" si="15"/>
        <v>0</v>
      </c>
      <c r="S34" s="154"/>
      <c r="T34" s="60"/>
      <c r="U34" s="60"/>
      <c r="V34" s="60"/>
      <c r="W34" s="60"/>
      <c r="X34" s="60"/>
      <c r="Y34" s="60"/>
      <c r="Z34" s="60"/>
      <c r="AA34" s="60"/>
      <c r="AB34" s="61"/>
    </row>
    <row r="35" spans="1:28">
      <c r="A35" s="135" t="s">
        <v>201</v>
      </c>
      <c r="B35" s="134" t="s">
        <v>107</v>
      </c>
      <c r="C35" s="56">
        <f t="shared" si="12"/>
        <v>0</v>
      </c>
      <c r="D35" s="133"/>
      <c r="E35" s="62">
        <f t="shared" si="13"/>
        <v>0</v>
      </c>
      <c r="F35" s="133"/>
      <c r="G35" s="60"/>
      <c r="H35" s="60"/>
      <c r="I35" s="60"/>
      <c r="J35" s="60"/>
      <c r="K35" s="60"/>
      <c r="L35" s="60">
        <v>0</v>
      </c>
      <c r="M35" s="60">
        <v>0</v>
      </c>
      <c r="N35" s="60">
        <v>0</v>
      </c>
      <c r="O35" s="86"/>
      <c r="P35" s="56">
        <f t="shared" si="14"/>
        <v>0</v>
      </c>
      <c r="Q35" s="154"/>
      <c r="R35" s="62">
        <f t="shared" si="15"/>
        <v>0</v>
      </c>
      <c r="S35" s="154"/>
      <c r="T35" s="60"/>
      <c r="U35" s="60"/>
      <c r="V35" s="60"/>
      <c r="W35" s="60"/>
      <c r="X35" s="60"/>
      <c r="Y35" s="60">
        <v>0</v>
      </c>
      <c r="Z35" s="60">
        <v>0</v>
      </c>
      <c r="AA35" s="60">
        <v>0</v>
      </c>
      <c r="AB35" s="61"/>
    </row>
    <row r="36" spans="1:28">
      <c r="A36" s="144" t="s">
        <v>200</v>
      </c>
      <c r="B36" s="134" t="s">
        <v>109</v>
      </c>
      <c r="C36" s="56">
        <f t="shared" si="12"/>
        <v>0</v>
      </c>
      <c r="D36" s="133"/>
      <c r="E36" s="62">
        <f t="shared" si="13"/>
        <v>0</v>
      </c>
      <c r="F36" s="133"/>
      <c r="G36" s="60"/>
      <c r="H36" s="60"/>
      <c r="I36" s="60"/>
      <c r="J36" s="60"/>
      <c r="K36" s="60"/>
      <c r="L36" s="60"/>
      <c r="M36" s="60"/>
      <c r="N36" s="60"/>
      <c r="O36" s="86"/>
      <c r="P36" s="56">
        <f t="shared" si="14"/>
        <v>0</v>
      </c>
      <c r="Q36" s="154"/>
      <c r="R36" s="62">
        <f t="shared" si="15"/>
        <v>0</v>
      </c>
      <c r="S36" s="154"/>
      <c r="T36" s="60"/>
      <c r="U36" s="60"/>
      <c r="V36" s="60"/>
      <c r="W36" s="60"/>
      <c r="X36" s="60"/>
      <c r="Y36" s="60"/>
      <c r="Z36" s="60"/>
      <c r="AA36" s="60"/>
      <c r="AB36" s="61"/>
    </row>
    <row r="37" spans="1:28">
      <c r="A37" s="135" t="s">
        <v>199</v>
      </c>
      <c r="B37" s="134" t="s">
        <v>39</v>
      </c>
      <c r="C37" s="56">
        <f t="shared" si="12"/>
        <v>0</v>
      </c>
      <c r="D37" s="133"/>
      <c r="E37" s="62">
        <f t="shared" si="13"/>
        <v>0</v>
      </c>
      <c r="F37" s="133"/>
      <c r="G37" s="60"/>
      <c r="H37" s="60"/>
      <c r="I37" s="60"/>
      <c r="J37" s="60"/>
      <c r="K37" s="60"/>
      <c r="L37" s="60">
        <v>0</v>
      </c>
      <c r="M37" s="60">
        <v>0</v>
      </c>
      <c r="N37" s="60">
        <v>0</v>
      </c>
      <c r="O37" s="86"/>
      <c r="P37" s="56">
        <f t="shared" si="14"/>
        <v>0</v>
      </c>
      <c r="Q37" s="154"/>
      <c r="R37" s="62">
        <f t="shared" si="15"/>
        <v>0</v>
      </c>
      <c r="S37" s="154"/>
      <c r="T37" s="60"/>
      <c r="U37" s="60"/>
      <c r="V37" s="60"/>
      <c r="W37" s="60"/>
      <c r="X37" s="60"/>
      <c r="Y37" s="60">
        <v>0</v>
      </c>
      <c r="Z37" s="60">
        <v>0</v>
      </c>
      <c r="AA37" s="60">
        <v>0</v>
      </c>
      <c r="AB37" s="61"/>
    </row>
    <row r="38" spans="1:28" ht="22.5">
      <c r="A38" s="144" t="s">
        <v>87</v>
      </c>
      <c r="B38" s="134" t="s">
        <v>160</v>
      </c>
      <c r="C38" s="56">
        <f t="shared" si="12"/>
        <v>0</v>
      </c>
      <c r="D38" s="133"/>
      <c r="E38" s="62">
        <f t="shared" si="13"/>
        <v>0</v>
      </c>
      <c r="F38" s="133"/>
      <c r="G38" s="60"/>
      <c r="H38" s="60"/>
      <c r="I38" s="60"/>
      <c r="J38" s="60"/>
      <c r="K38" s="60"/>
      <c r="L38" s="60"/>
      <c r="M38" s="60"/>
      <c r="N38" s="60"/>
      <c r="O38" s="86"/>
      <c r="P38" s="56">
        <f t="shared" si="14"/>
        <v>0</v>
      </c>
      <c r="Q38" s="154"/>
      <c r="R38" s="62">
        <f t="shared" si="15"/>
        <v>0</v>
      </c>
      <c r="S38" s="154"/>
      <c r="T38" s="60"/>
      <c r="U38" s="60"/>
      <c r="V38" s="60"/>
      <c r="W38" s="60"/>
      <c r="X38" s="60"/>
      <c r="Y38" s="60"/>
      <c r="Z38" s="60"/>
      <c r="AA38" s="60"/>
      <c r="AB38" s="61"/>
    </row>
    <row r="39" spans="1:28">
      <c r="A39" s="135" t="s">
        <v>198</v>
      </c>
      <c r="B39" s="134" t="s">
        <v>112</v>
      </c>
      <c r="C39" s="56">
        <f t="shared" si="12"/>
        <v>1145433706.96</v>
      </c>
      <c r="D39" s="133"/>
      <c r="E39" s="62">
        <f t="shared" si="13"/>
        <v>1145433706.96</v>
      </c>
      <c r="F39" s="133"/>
      <c r="G39" s="60"/>
      <c r="H39" s="60"/>
      <c r="I39" s="60"/>
      <c r="J39" s="60"/>
      <c r="K39" s="60"/>
      <c r="L39" s="60">
        <v>1145306088.77</v>
      </c>
      <c r="M39" s="60">
        <v>122918.19</v>
      </c>
      <c r="N39" s="60">
        <v>4700</v>
      </c>
      <c r="O39" s="86"/>
      <c r="P39" s="56">
        <f t="shared" si="14"/>
        <v>1276790555.1400001</v>
      </c>
      <c r="Q39" s="154"/>
      <c r="R39" s="62">
        <f t="shared" si="15"/>
        <v>1276790555.1400001</v>
      </c>
      <c r="S39" s="154"/>
      <c r="T39" s="60"/>
      <c r="U39" s="60"/>
      <c r="V39" s="60"/>
      <c r="W39" s="60"/>
      <c r="X39" s="60"/>
      <c r="Y39" s="60">
        <v>1276662936.95</v>
      </c>
      <c r="Z39" s="60">
        <v>122918.19</v>
      </c>
      <c r="AA39" s="60">
        <v>4700</v>
      </c>
      <c r="AB39" s="61"/>
    </row>
    <row r="40" spans="1:28" ht="22.5">
      <c r="A40" s="146" t="s">
        <v>87</v>
      </c>
      <c r="B40" s="136" t="s">
        <v>114</v>
      </c>
      <c r="C40" s="56">
        <f t="shared" si="12"/>
        <v>891572391.21000004</v>
      </c>
      <c r="D40" s="133"/>
      <c r="E40" s="62">
        <f t="shared" si="13"/>
        <v>891572391.21000004</v>
      </c>
      <c r="F40" s="133"/>
      <c r="G40" s="58"/>
      <c r="H40" s="58"/>
      <c r="I40" s="58"/>
      <c r="J40" s="58"/>
      <c r="K40" s="58"/>
      <c r="L40" s="58">
        <v>891572391.21000004</v>
      </c>
      <c r="M40" s="58"/>
      <c r="N40" s="58"/>
      <c r="O40" s="87"/>
      <c r="P40" s="56">
        <f t="shared" si="14"/>
        <v>1072025255.4400001</v>
      </c>
      <c r="Q40" s="154"/>
      <c r="R40" s="62">
        <f t="shared" si="15"/>
        <v>1072025255.4400001</v>
      </c>
      <c r="S40" s="154"/>
      <c r="T40" s="58"/>
      <c r="U40" s="58"/>
      <c r="V40" s="58"/>
      <c r="W40" s="58"/>
      <c r="X40" s="58"/>
      <c r="Y40" s="58">
        <v>1072025255.4400001</v>
      </c>
      <c r="Z40" s="58"/>
      <c r="AA40" s="58"/>
      <c r="AB40" s="59"/>
    </row>
    <row r="41" spans="1:28">
      <c r="A41" s="135" t="s">
        <v>184</v>
      </c>
      <c r="B41" s="134" t="s">
        <v>115</v>
      </c>
      <c r="C41" s="56">
        <f t="shared" si="12"/>
        <v>101111455.17</v>
      </c>
      <c r="D41" s="120"/>
      <c r="E41" s="62">
        <f t="shared" si="13"/>
        <v>101111455.17</v>
      </c>
      <c r="F41" s="120"/>
      <c r="G41" s="60"/>
      <c r="H41" s="60"/>
      <c r="I41" s="60"/>
      <c r="J41" s="60"/>
      <c r="K41" s="60"/>
      <c r="L41" s="60">
        <v>35962388.240000002</v>
      </c>
      <c r="M41" s="60">
        <v>57124968.5</v>
      </c>
      <c r="N41" s="60">
        <v>8024098.4299999997</v>
      </c>
      <c r="O41" s="86"/>
      <c r="P41" s="56">
        <f t="shared" si="14"/>
        <v>75706169.75</v>
      </c>
      <c r="Q41" s="125"/>
      <c r="R41" s="62">
        <f t="shared" si="15"/>
        <v>75706169.75</v>
      </c>
      <c r="S41" s="125"/>
      <c r="T41" s="60"/>
      <c r="U41" s="60"/>
      <c r="V41" s="60"/>
      <c r="W41" s="60"/>
      <c r="X41" s="60"/>
      <c r="Y41" s="60">
        <v>22261687.100000001</v>
      </c>
      <c r="Z41" s="60">
        <v>45471437.600000001</v>
      </c>
      <c r="AA41" s="60">
        <v>7973045.0499999998</v>
      </c>
      <c r="AB41" s="61"/>
    </row>
    <row r="42" spans="1:28" ht="22.5">
      <c r="A42" s="146" t="s">
        <v>118</v>
      </c>
      <c r="B42" s="134" t="s">
        <v>117</v>
      </c>
      <c r="C42" s="56">
        <f t="shared" si="12"/>
        <v>47092554.369999997</v>
      </c>
      <c r="D42" s="120"/>
      <c r="E42" s="62">
        <f t="shared" si="13"/>
        <v>47092554.369999997</v>
      </c>
      <c r="F42" s="120"/>
      <c r="G42" s="60"/>
      <c r="H42" s="60"/>
      <c r="I42" s="60"/>
      <c r="J42" s="60"/>
      <c r="K42" s="60"/>
      <c r="L42" s="60">
        <v>9843544.7300000004</v>
      </c>
      <c r="M42" s="60">
        <v>37249009.640000001</v>
      </c>
      <c r="N42" s="60"/>
      <c r="O42" s="86"/>
      <c r="P42" s="56">
        <f t="shared" si="14"/>
        <v>27568069.870000001</v>
      </c>
      <c r="Q42" s="125"/>
      <c r="R42" s="62">
        <f t="shared" si="15"/>
        <v>27568069.870000001</v>
      </c>
      <c r="S42" s="125"/>
      <c r="T42" s="60"/>
      <c r="U42" s="60"/>
      <c r="V42" s="60"/>
      <c r="W42" s="60"/>
      <c r="X42" s="60"/>
      <c r="Y42" s="60">
        <v>9965090.8699999992</v>
      </c>
      <c r="Z42" s="60">
        <v>17602979</v>
      </c>
      <c r="AA42" s="60"/>
      <c r="AB42" s="61"/>
    </row>
    <row r="43" spans="1:28" ht="22.5">
      <c r="A43" s="135" t="s">
        <v>197</v>
      </c>
      <c r="B43" s="134" t="s">
        <v>40</v>
      </c>
      <c r="C43" s="56">
        <f t="shared" si="12"/>
        <v>26159638.079999998</v>
      </c>
      <c r="D43" s="120"/>
      <c r="E43" s="62">
        <f t="shared" si="13"/>
        <v>26159638.079999998</v>
      </c>
      <c r="F43" s="120"/>
      <c r="G43" s="60"/>
      <c r="H43" s="60"/>
      <c r="I43" s="60"/>
      <c r="J43" s="60"/>
      <c r="K43" s="60"/>
      <c r="L43" s="60">
        <v>25652027.18</v>
      </c>
      <c r="M43" s="60">
        <v>87370</v>
      </c>
      <c r="N43" s="60">
        <v>420240.9</v>
      </c>
      <c r="O43" s="86"/>
      <c r="P43" s="56">
        <f t="shared" si="14"/>
        <v>6036034.9900000002</v>
      </c>
      <c r="Q43" s="125"/>
      <c r="R43" s="62">
        <f t="shared" si="15"/>
        <v>6036034.9900000002</v>
      </c>
      <c r="S43" s="125"/>
      <c r="T43" s="60"/>
      <c r="U43" s="60"/>
      <c r="V43" s="60"/>
      <c r="W43" s="60"/>
      <c r="X43" s="60"/>
      <c r="Y43" s="60">
        <v>5600312.6900000004</v>
      </c>
      <c r="Z43" s="60">
        <v>211542.23</v>
      </c>
      <c r="AA43" s="60">
        <v>224180.07</v>
      </c>
      <c r="AB43" s="61"/>
    </row>
    <row r="44" spans="1:28" ht="22.5">
      <c r="A44" s="144" t="s">
        <v>118</v>
      </c>
      <c r="B44" s="134" t="s">
        <v>120</v>
      </c>
      <c r="C44" s="56">
        <f t="shared" si="12"/>
        <v>0</v>
      </c>
      <c r="D44" s="120"/>
      <c r="E44" s="62">
        <f t="shared" si="13"/>
        <v>0</v>
      </c>
      <c r="F44" s="120"/>
      <c r="G44" s="60"/>
      <c r="H44" s="60"/>
      <c r="I44" s="60"/>
      <c r="J44" s="60"/>
      <c r="K44" s="60"/>
      <c r="L44" s="60"/>
      <c r="M44" s="60"/>
      <c r="N44" s="60"/>
      <c r="O44" s="86"/>
      <c r="P44" s="56">
        <f t="shared" si="14"/>
        <v>0</v>
      </c>
      <c r="Q44" s="125"/>
      <c r="R44" s="62">
        <f t="shared" si="15"/>
        <v>0</v>
      </c>
      <c r="S44" s="125"/>
      <c r="T44" s="60"/>
      <c r="U44" s="60"/>
      <c r="V44" s="60"/>
      <c r="W44" s="60"/>
      <c r="X44" s="60"/>
      <c r="Y44" s="60"/>
      <c r="Z44" s="60"/>
      <c r="AA44" s="60"/>
      <c r="AB44" s="61"/>
    </row>
    <row r="45" spans="1:28" s="17" customFormat="1">
      <c r="A45" s="135" t="s">
        <v>196</v>
      </c>
      <c r="B45" s="134" t="s">
        <v>121</v>
      </c>
      <c r="C45" s="56">
        <f t="shared" si="12"/>
        <v>0</v>
      </c>
      <c r="D45" s="133"/>
      <c r="E45" s="62">
        <f t="shared" si="13"/>
        <v>0</v>
      </c>
      <c r="F45" s="120"/>
      <c r="G45" s="60"/>
      <c r="H45" s="60"/>
      <c r="I45" s="60"/>
      <c r="J45" s="60"/>
      <c r="K45" s="60"/>
      <c r="L45" s="60"/>
      <c r="M45" s="60"/>
      <c r="N45" s="60"/>
      <c r="O45" s="86"/>
      <c r="P45" s="56">
        <f t="shared" si="14"/>
        <v>0</v>
      </c>
      <c r="Q45" s="154"/>
      <c r="R45" s="62">
        <f t="shared" si="15"/>
        <v>0</v>
      </c>
      <c r="S45" s="125"/>
      <c r="T45" s="60"/>
      <c r="U45" s="60"/>
      <c r="V45" s="60"/>
      <c r="W45" s="60"/>
      <c r="X45" s="60"/>
      <c r="Y45" s="60"/>
      <c r="Z45" s="60"/>
      <c r="AA45" s="60"/>
      <c r="AB45" s="61"/>
    </row>
    <row r="46" spans="1:28" ht="22.5">
      <c r="A46" s="155" t="s">
        <v>87</v>
      </c>
      <c r="B46" s="136" t="s">
        <v>123</v>
      </c>
      <c r="C46" s="56">
        <f t="shared" si="12"/>
        <v>0</v>
      </c>
      <c r="D46" s="133"/>
      <c r="E46" s="62">
        <f t="shared" si="13"/>
        <v>0</v>
      </c>
      <c r="F46" s="120"/>
      <c r="G46" s="58"/>
      <c r="H46" s="58"/>
      <c r="I46" s="58"/>
      <c r="J46" s="58"/>
      <c r="K46" s="58"/>
      <c r="L46" s="58"/>
      <c r="M46" s="58"/>
      <c r="N46" s="58"/>
      <c r="O46" s="87"/>
      <c r="P46" s="56">
        <f t="shared" si="14"/>
        <v>0</v>
      </c>
      <c r="Q46" s="154"/>
      <c r="R46" s="62">
        <f t="shared" si="15"/>
        <v>0</v>
      </c>
      <c r="S46" s="125"/>
      <c r="T46" s="58"/>
      <c r="U46" s="58"/>
      <c r="V46" s="58"/>
      <c r="W46" s="58"/>
      <c r="X46" s="58"/>
      <c r="Y46" s="58"/>
      <c r="Z46" s="58"/>
      <c r="AA46" s="58"/>
      <c r="AB46" s="59"/>
    </row>
    <row r="47" spans="1:28">
      <c r="A47" s="156" t="s">
        <v>195</v>
      </c>
      <c r="B47" s="134" t="s">
        <v>124</v>
      </c>
      <c r="C47" s="56">
        <f t="shared" si="12"/>
        <v>0</v>
      </c>
      <c r="D47" s="133"/>
      <c r="E47" s="62">
        <f t="shared" si="13"/>
        <v>0</v>
      </c>
      <c r="F47" s="133"/>
      <c r="G47" s="60"/>
      <c r="H47" s="60"/>
      <c r="I47" s="60"/>
      <c r="J47" s="60"/>
      <c r="K47" s="60"/>
      <c r="L47" s="60"/>
      <c r="M47" s="60"/>
      <c r="N47" s="60"/>
      <c r="O47" s="86"/>
      <c r="P47" s="56">
        <f t="shared" si="14"/>
        <v>0</v>
      </c>
      <c r="Q47" s="154"/>
      <c r="R47" s="62">
        <f t="shared" si="15"/>
        <v>0</v>
      </c>
      <c r="S47" s="154"/>
      <c r="T47" s="60"/>
      <c r="U47" s="60"/>
      <c r="V47" s="60"/>
      <c r="W47" s="60"/>
      <c r="X47" s="60"/>
      <c r="Y47" s="60"/>
      <c r="Z47" s="60"/>
      <c r="AA47" s="60"/>
      <c r="AB47" s="61"/>
    </row>
    <row r="48" spans="1:28">
      <c r="A48" s="155" t="s">
        <v>185</v>
      </c>
      <c r="B48" s="134" t="s">
        <v>126</v>
      </c>
      <c r="C48" s="56">
        <f t="shared" si="12"/>
        <v>0</v>
      </c>
      <c r="D48" s="133"/>
      <c r="E48" s="62">
        <f t="shared" si="13"/>
        <v>0</v>
      </c>
      <c r="F48" s="133"/>
      <c r="G48" s="60"/>
      <c r="H48" s="60"/>
      <c r="I48" s="60"/>
      <c r="J48" s="60"/>
      <c r="K48" s="60"/>
      <c r="L48" s="60"/>
      <c r="M48" s="60"/>
      <c r="N48" s="60"/>
      <c r="O48" s="86"/>
      <c r="P48" s="56">
        <f t="shared" si="14"/>
        <v>0</v>
      </c>
      <c r="Q48" s="154"/>
      <c r="R48" s="62">
        <f t="shared" si="15"/>
        <v>0</v>
      </c>
      <c r="S48" s="154"/>
      <c r="T48" s="60"/>
      <c r="U48" s="60"/>
      <c r="V48" s="60"/>
      <c r="W48" s="60"/>
      <c r="X48" s="60"/>
      <c r="Y48" s="60"/>
      <c r="Z48" s="60"/>
      <c r="AA48" s="60"/>
      <c r="AB48" s="61"/>
    </row>
    <row r="49" spans="1:28">
      <c r="A49" s="135" t="s">
        <v>194</v>
      </c>
      <c r="B49" s="134" t="s">
        <v>41</v>
      </c>
      <c r="C49" s="56">
        <f t="shared" si="12"/>
        <v>0</v>
      </c>
      <c r="D49" s="133"/>
      <c r="E49" s="62">
        <f t="shared" si="13"/>
        <v>0</v>
      </c>
      <c r="F49" s="133"/>
      <c r="G49" s="60"/>
      <c r="H49" s="60"/>
      <c r="I49" s="60"/>
      <c r="J49" s="60"/>
      <c r="K49" s="60"/>
      <c r="L49" s="60"/>
      <c r="M49" s="60"/>
      <c r="N49" s="60"/>
      <c r="O49" s="86"/>
      <c r="P49" s="56">
        <f t="shared" si="14"/>
        <v>0</v>
      </c>
      <c r="Q49" s="154"/>
      <c r="R49" s="62">
        <f t="shared" si="15"/>
        <v>0</v>
      </c>
      <c r="S49" s="154"/>
      <c r="T49" s="60"/>
      <c r="U49" s="60"/>
      <c r="V49" s="60"/>
      <c r="W49" s="60"/>
      <c r="X49" s="60"/>
      <c r="Y49" s="60"/>
      <c r="Z49" s="60"/>
      <c r="AA49" s="60"/>
      <c r="AB49" s="61"/>
    </row>
    <row r="50" spans="1:28" s="17" customFormat="1">
      <c r="A50" s="153" t="s">
        <v>193</v>
      </c>
      <c r="B50" s="27" t="s">
        <v>128</v>
      </c>
      <c r="C50" s="62">
        <f t="shared" ref="C50:AB50" si="16">C26+C33+C35+C37+C39+C41+C43+C45+C47+C49</f>
        <v>1324394003.1800001</v>
      </c>
      <c r="D50" s="62">
        <f t="shared" si="16"/>
        <v>0</v>
      </c>
      <c r="E50" s="62">
        <f t="shared" si="16"/>
        <v>1324394003.1800001</v>
      </c>
      <c r="F50" s="62">
        <f t="shared" si="16"/>
        <v>0</v>
      </c>
      <c r="G50" s="62">
        <f t="shared" si="16"/>
        <v>0</v>
      </c>
      <c r="H50" s="62">
        <f t="shared" si="16"/>
        <v>0</v>
      </c>
      <c r="I50" s="62">
        <f t="shared" si="16"/>
        <v>0</v>
      </c>
      <c r="J50" s="62">
        <f t="shared" si="16"/>
        <v>0</v>
      </c>
      <c r="K50" s="62">
        <f t="shared" si="16"/>
        <v>0</v>
      </c>
      <c r="L50" s="62">
        <f t="shared" si="16"/>
        <v>1224980053.4300001</v>
      </c>
      <c r="M50" s="62">
        <f t="shared" si="16"/>
        <v>83684865.310000002</v>
      </c>
      <c r="N50" s="62">
        <f t="shared" si="16"/>
        <v>15729084.439999999</v>
      </c>
      <c r="O50" s="88">
        <f t="shared" si="16"/>
        <v>0</v>
      </c>
      <c r="P50" s="62">
        <f t="shared" si="16"/>
        <v>1463158217.97</v>
      </c>
      <c r="Q50" s="62">
        <f t="shared" si="16"/>
        <v>0</v>
      </c>
      <c r="R50" s="62">
        <f t="shared" si="16"/>
        <v>1463158217.97</v>
      </c>
      <c r="S50" s="62">
        <f t="shared" si="16"/>
        <v>0</v>
      </c>
      <c r="T50" s="62">
        <f t="shared" si="16"/>
        <v>0</v>
      </c>
      <c r="U50" s="62">
        <f t="shared" si="16"/>
        <v>0</v>
      </c>
      <c r="V50" s="62">
        <f t="shared" si="16"/>
        <v>0</v>
      </c>
      <c r="W50" s="62">
        <f t="shared" si="16"/>
        <v>0</v>
      </c>
      <c r="X50" s="62">
        <f t="shared" si="16"/>
        <v>0</v>
      </c>
      <c r="Y50" s="62">
        <f t="shared" si="16"/>
        <v>1336931701.0999999</v>
      </c>
      <c r="Z50" s="62">
        <f t="shared" si="16"/>
        <v>107506492.92</v>
      </c>
      <c r="AA50" s="62">
        <f t="shared" si="16"/>
        <v>18720023.949999999</v>
      </c>
      <c r="AB50" s="102">
        <f t="shared" si="16"/>
        <v>0</v>
      </c>
    </row>
    <row r="51" spans="1:28" ht="13.5" thickBot="1">
      <c r="A51" s="132" t="s">
        <v>192</v>
      </c>
      <c r="B51" s="131" t="s">
        <v>129</v>
      </c>
      <c r="C51" s="129">
        <f t="shared" ref="C51:AB51" si="17">C24+C50</f>
        <v>2002686410.52</v>
      </c>
      <c r="D51" s="129">
        <f t="shared" si="17"/>
        <v>0</v>
      </c>
      <c r="E51" s="129">
        <f t="shared" si="17"/>
        <v>2002686410.52</v>
      </c>
      <c r="F51" s="129">
        <f t="shared" si="17"/>
        <v>0</v>
      </c>
      <c r="G51" s="129">
        <f t="shared" si="17"/>
        <v>0</v>
      </c>
      <c r="H51" s="129">
        <f t="shared" si="17"/>
        <v>0</v>
      </c>
      <c r="I51" s="129">
        <f t="shared" si="17"/>
        <v>0</v>
      </c>
      <c r="J51" s="129">
        <f t="shared" si="17"/>
        <v>0</v>
      </c>
      <c r="K51" s="129">
        <f t="shared" si="17"/>
        <v>0</v>
      </c>
      <c r="L51" s="129">
        <f t="shared" si="17"/>
        <v>1395471399.8599999</v>
      </c>
      <c r="M51" s="129">
        <f t="shared" si="17"/>
        <v>461771277.99000001</v>
      </c>
      <c r="N51" s="129">
        <f t="shared" si="17"/>
        <v>145443732.66999999</v>
      </c>
      <c r="O51" s="130">
        <f t="shared" si="17"/>
        <v>0</v>
      </c>
      <c r="P51" s="129">
        <f t="shared" si="17"/>
        <v>2277405970.6700001</v>
      </c>
      <c r="Q51" s="129">
        <f t="shared" si="17"/>
        <v>0</v>
      </c>
      <c r="R51" s="129">
        <f t="shared" si="17"/>
        <v>2277405970.6700001</v>
      </c>
      <c r="S51" s="129">
        <f t="shared" si="17"/>
        <v>0</v>
      </c>
      <c r="T51" s="129">
        <f t="shared" si="17"/>
        <v>0</v>
      </c>
      <c r="U51" s="129">
        <f t="shared" si="17"/>
        <v>0</v>
      </c>
      <c r="V51" s="129">
        <f t="shared" si="17"/>
        <v>0</v>
      </c>
      <c r="W51" s="129">
        <f t="shared" si="17"/>
        <v>0</v>
      </c>
      <c r="X51" s="129">
        <f t="shared" si="17"/>
        <v>0</v>
      </c>
      <c r="Y51" s="129">
        <f t="shared" si="17"/>
        <v>1521133220.1800001</v>
      </c>
      <c r="Z51" s="129">
        <f t="shared" si="17"/>
        <v>595540060.38</v>
      </c>
      <c r="AA51" s="129">
        <f t="shared" si="17"/>
        <v>160732690.11000001</v>
      </c>
      <c r="AB51" s="128">
        <f t="shared" si="17"/>
        <v>0</v>
      </c>
    </row>
    <row r="52" spans="1:28">
      <c r="A52" s="152" t="s">
        <v>14</v>
      </c>
      <c r="B52" s="151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50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8"/>
    </row>
    <row r="53" spans="1:28">
      <c r="A53" s="147" t="s">
        <v>191</v>
      </c>
      <c r="B53" s="136" t="s">
        <v>42</v>
      </c>
      <c r="C53" s="56">
        <f>E53+O53-D53</f>
        <v>39172900</v>
      </c>
      <c r="D53" s="133"/>
      <c r="E53" s="56">
        <f>G53+H53+I53+L53+N53+J53+K53+M53-F53</f>
        <v>39172900</v>
      </c>
      <c r="F53" s="120"/>
      <c r="G53" s="58"/>
      <c r="H53" s="58"/>
      <c r="I53" s="58"/>
      <c r="J53" s="58"/>
      <c r="K53" s="58"/>
      <c r="L53" s="58">
        <v>39172900</v>
      </c>
      <c r="M53" s="58"/>
      <c r="N53" s="58"/>
      <c r="O53" s="87"/>
      <c r="P53" s="56">
        <f>R53+AB53-Q53</f>
        <v>39172900</v>
      </c>
      <c r="Q53" s="133"/>
      <c r="R53" s="56">
        <f>T53+U53+V53+Y53+AA53+W53+X53+Z53-S53</f>
        <v>39172900</v>
      </c>
      <c r="S53" s="120"/>
      <c r="T53" s="58"/>
      <c r="U53" s="58"/>
      <c r="V53" s="58"/>
      <c r="W53" s="58"/>
      <c r="X53" s="58"/>
      <c r="Y53" s="58">
        <v>39172900</v>
      </c>
      <c r="Z53" s="58"/>
      <c r="AA53" s="58"/>
      <c r="AB53" s="59"/>
    </row>
    <row r="54" spans="1:28" ht="22.5">
      <c r="A54" s="146" t="s">
        <v>87</v>
      </c>
      <c r="B54" s="136" t="s">
        <v>134</v>
      </c>
      <c r="C54" s="56">
        <f>E54+O54-D54</f>
        <v>11627200</v>
      </c>
      <c r="D54" s="133"/>
      <c r="E54" s="62">
        <f>G54+H54+I54+L54+N54+J54+K54+M54-F54</f>
        <v>11627200</v>
      </c>
      <c r="F54" s="120"/>
      <c r="G54" s="58"/>
      <c r="H54" s="58"/>
      <c r="I54" s="58"/>
      <c r="J54" s="58"/>
      <c r="K54" s="58"/>
      <c r="L54" s="58">
        <v>11627200</v>
      </c>
      <c r="M54" s="58"/>
      <c r="N54" s="58"/>
      <c r="O54" s="87"/>
      <c r="P54" s="56">
        <f>R54+AB54-Q54</f>
        <v>11994000</v>
      </c>
      <c r="Q54" s="133"/>
      <c r="R54" s="62">
        <f>T54+U54+V54+Y54+AA54+W54+X54+Z54-S54</f>
        <v>11994000</v>
      </c>
      <c r="S54" s="120"/>
      <c r="T54" s="58"/>
      <c r="U54" s="58"/>
      <c r="V54" s="58"/>
      <c r="W54" s="58"/>
      <c r="X54" s="58"/>
      <c r="Y54" s="58">
        <v>11994000</v>
      </c>
      <c r="Z54" s="58"/>
      <c r="AA54" s="58"/>
      <c r="AB54" s="59"/>
    </row>
    <row r="55" spans="1:28" ht="22.5">
      <c r="A55" s="135" t="s">
        <v>190</v>
      </c>
      <c r="B55" s="134" t="s">
        <v>43</v>
      </c>
      <c r="C55" s="56">
        <f>E55+O55-D55</f>
        <v>2363632.2999999998</v>
      </c>
      <c r="D55" s="120"/>
      <c r="E55" s="62">
        <f>G55+H55+I55+L55+N55+J55+K55+M55-F55</f>
        <v>2363632.2999999998</v>
      </c>
      <c r="F55" s="120"/>
      <c r="G55" s="60"/>
      <c r="H55" s="60"/>
      <c r="I55" s="60"/>
      <c r="J55" s="60"/>
      <c r="K55" s="60"/>
      <c r="L55" s="60">
        <v>1750479.8</v>
      </c>
      <c r="M55" s="60"/>
      <c r="N55" s="60">
        <v>613152.5</v>
      </c>
      <c r="O55" s="86"/>
      <c r="P55" s="56">
        <f>R55+AB55-Q55</f>
        <v>3833851.19</v>
      </c>
      <c r="Q55" s="120"/>
      <c r="R55" s="62">
        <f>T55+U55+V55+Y55+AA55+W55+X55+Z55-S55</f>
        <v>3833851.19</v>
      </c>
      <c r="S55" s="120"/>
      <c r="T55" s="60"/>
      <c r="U55" s="60"/>
      <c r="V55" s="60"/>
      <c r="W55" s="60"/>
      <c r="X55" s="60"/>
      <c r="Y55" s="60">
        <v>1915205.05</v>
      </c>
      <c r="Z55" s="60"/>
      <c r="AA55" s="60">
        <v>1918646.14</v>
      </c>
      <c r="AB55" s="61"/>
    </row>
    <row r="56" spans="1:28" ht="22.5">
      <c r="A56" s="144" t="s">
        <v>136</v>
      </c>
      <c r="B56" s="134" t="s">
        <v>137</v>
      </c>
      <c r="C56" s="56">
        <f>E56+O56-D56</f>
        <v>0</v>
      </c>
      <c r="D56" s="133"/>
      <c r="E56" s="62">
        <f>G56+H56+I56+L56+N56+J56+K56+M56-F56</f>
        <v>0</v>
      </c>
      <c r="F56" s="120"/>
      <c r="G56" s="60"/>
      <c r="H56" s="60"/>
      <c r="I56" s="60"/>
      <c r="J56" s="60"/>
      <c r="K56" s="60"/>
      <c r="L56" s="60"/>
      <c r="M56" s="60"/>
      <c r="N56" s="60"/>
      <c r="O56" s="86"/>
      <c r="P56" s="56">
        <f>R56+AB56-Q56</f>
        <v>0</v>
      </c>
      <c r="Q56" s="133"/>
      <c r="R56" s="62">
        <f>T56+U56+V56+Y56+AA56+W56+X56+Z56-S56</f>
        <v>0</v>
      </c>
      <c r="S56" s="120"/>
      <c r="T56" s="60"/>
      <c r="U56" s="60"/>
      <c r="V56" s="60"/>
      <c r="W56" s="60"/>
      <c r="X56" s="60"/>
      <c r="Y56" s="60"/>
      <c r="Z56" s="60"/>
      <c r="AA56" s="60"/>
      <c r="AB56" s="61"/>
    </row>
    <row r="57" spans="1:28">
      <c r="A57" s="135" t="s">
        <v>189</v>
      </c>
      <c r="B57" s="134" t="s">
        <v>138</v>
      </c>
      <c r="C57" s="56">
        <f>E57+O57-D57</f>
        <v>826167.66</v>
      </c>
      <c r="D57" s="133"/>
      <c r="E57" s="62">
        <f>G57+H57+I57+L57+N57+J57+K57+M57-F57</f>
        <v>826167.66</v>
      </c>
      <c r="F57" s="133"/>
      <c r="G57" s="60"/>
      <c r="H57" s="60"/>
      <c r="I57" s="60"/>
      <c r="J57" s="60"/>
      <c r="K57" s="60"/>
      <c r="L57" s="60">
        <v>615527.34</v>
      </c>
      <c r="M57" s="60"/>
      <c r="N57" s="60">
        <v>210640.32</v>
      </c>
      <c r="O57" s="86"/>
      <c r="P57" s="56">
        <f>R57+AB57-Q57</f>
        <v>34765622.770000003</v>
      </c>
      <c r="Q57" s="120"/>
      <c r="R57" s="62">
        <f>T57+U57+V57+Y57+AA57+W57+X57+Z57-S57</f>
        <v>34765622.770000003</v>
      </c>
      <c r="S57" s="120"/>
      <c r="T57" s="60"/>
      <c r="U57" s="60"/>
      <c r="V57" s="60"/>
      <c r="W57" s="60"/>
      <c r="X57" s="60"/>
      <c r="Y57" s="60">
        <v>401308.82</v>
      </c>
      <c r="Z57" s="60">
        <v>34170004.049999997</v>
      </c>
      <c r="AA57" s="60">
        <v>194309.9</v>
      </c>
      <c r="AB57" s="61"/>
    </row>
    <row r="58" spans="1:28">
      <c r="A58" s="135" t="s">
        <v>140</v>
      </c>
      <c r="B58" s="134" t="s">
        <v>139</v>
      </c>
      <c r="C58" s="78">
        <f>C59+C60+C61+C62</f>
        <v>0</v>
      </c>
      <c r="D58" s="133"/>
      <c r="E58" s="78">
        <f>E59+E60+E61+E62</f>
        <v>0</v>
      </c>
      <c r="F58" s="133"/>
      <c r="G58" s="78">
        <f t="shared" ref="G58:P58" si="18">G59+G60+G61+G62</f>
        <v>0</v>
      </c>
      <c r="H58" s="78">
        <f t="shared" si="18"/>
        <v>0</v>
      </c>
      <c r="I58" s="78">
        <f t="shared" si="18"/>
        <v>0</v>
      </c>
      <c r="J58" s="78">
        <f t="shared" si="18"/>
        <v>0</v>
      </c>
      <c r="K58" s="78">
        <f t="shared" si="18"/>
        <v>0</v>
      </c>
      <c r="L58" s="78">
        <f t="shared" si="18"/>
        <v>0</v>
      </c>
      <c r="M58" s="78">
        <f t="shared" si="18"/>
        <v>0</v>
      </c>
      <c r="N58" s="78">
        <f t="shared" si="18"/>
        <v>0</v>
      </c>
      <c r="O58" s="105">
        <f t="shared" si="18"/>
        <v>0</v>
      </c>
      <c r="P58" s="78">
        <f t="shared" si="18"/>
        <v>0</v>
      </c>
      <c r="Q58" s="133"/>
      <c r="R58" s="78">
        <f>R59+R60+R61+R62</f>
        <v>0</v>
      </c>
      <c r="S58" s="133"/>
      <c r="T58" s="78">
        <f t="shared" ref="T58:AB58" si="19">T59+T60+T61+T62</f>
        <v>0</v>
      </c>
      <c r="U58" s="78">
        <f t="shared" si="19"/>
        <v>0</v>
      </c>
      <c r="V58" s="78">
        <f t="shared" si="19"/>
        <v>0</v>
      </c>
      <c r="W58" s="78">
        <f t="shared" si="19"/>
        <v>0</v>
      </c>
      <c r="X58" s="78">
        <f t="shared" si="19"/>
        <v>0</v>
      </c>
      <c r="Y58" s="78">
        <f t="shared" si="19"/>
        <v>0</v>
      </c>
      <c r="Z58" s="78">
        <f t="shared" si="19"/>
        <v>0</v>
      </c>
      <c r="AA58" s="78">
        <f t="shared" si="19"/>
        <v>0</v>
      </c>
      <c r="AB58" s="109">
        <f t="shared" si="19"/>
        <v>0</v>
      </c>
    </row>
    <row r="59" spans="1:28" s="17" customFormat="1">
      <c r="A59" s="144" t="s">
        <v>188</v>
      </c>
      <c r="B59" s="134" t="s">
        <v>141</v>
      </c>
      <c r="C59" s="56">
        <f t="shared" ref="C59:C66" si="20">E59+O59-D59</f>
        <v>0</v>
      </c>
      <c r="D59" s="133"/>
      <c r="E59" s="62">
        <f t="shared" ref="E59:E66" si="21">G59+H59+I59+L59+N59+J59+K59+M59-F59</f>
        <v>0</v>
      </c>
      <c r="F59" s="133"/>
      <c r="G59" s="58"/>
      <c r="H59" s="58"/>
      <c r="I59" s="58"/>
      <c r="J59" s="58"/>
      <c r="K59" s="58"/>
      <c r="L59" s="58"/>
      <c r="M59" s="58"/>
      <c r="N59" s="58"/>
      <c r="O59" s="87"/>
      <c r="P59" s="56">
        <f t="shared" ref="P59:P66" si="22">R59+AB59-Q59</f>
        <v>0</v>
      </c>
      <c r="Q59" s="133"/>
      <c r="R59" s="62">
        <f t="shared" ref="R59:R66" si="23">T59+U59+V59+Y59+AA59+W59+X59+Z59-S59</f>
        <v>0</v>
      </c>
      <c r="S59" s="133"/>
      <c r="T59" s="58"/>
      <c r="U59" s="58"/>
      <c r="V59" s="58"/>
      <c r="W59" s="58"/>
      <c r="X59" s="58"/>
      <c r="Y59" s="58"/>
      <c r="Z59" s="58"/>
      <c r="AA59" s="58"/>
      <c r="AB59" s="59"/>
    </row>
    <row r="60" spans="1:28">
      <c r="A60" s="146" t="s">
        <v>187</v>
      </c>
      <c r="B60" s="134" t="s">
        <v>143</v>
      </c>
      <c r="C60" s="56">
        <f t="shared" si="20"/>
        <v>0</v>
      </c>
      <c r="D60" s="133"/>
      <c r="E60" s="62">
        <f t="shared" si="21"/>
        <v>0</v>
      </c>
      <c r="F60" s="133"/>
      <c r="G60" s="58"/>
      <c r="H60" s="58"/>
      <c r="I60" s="58"/>
      <c r="J60" s="58"/>
      <c r="K60" s="58"/>
      <c r="L60" s="58"/>
      <c r="M60" s="58"/>
      <c r="N60" s="58"/>
      <c r="O60" s="87"/>
      <c r="P60" s="56">
        <f t="shared" si="22"/>
        <v>0</v>
      </c>
      <c r="Q60" s="133"/>
      <c r="R60" s="62">
        <f t="shared" si="23"/>
        <v>0</v>
      </c>
      <c r="S60" s="133"/>
      <c r="T60" s="58"/>
      <c r="U60" s="58"/>
      <c r="V60" s="58"/>
      <c r="W60" s="58"/>
      <c r="X60" s="58"/>
      <c r="Y60" s="58"/>
      <c r="Z60" s="58"/>
      <c r="AA60" s="58"/>
      <c r="AB60" s="59"/>
    </row>
    <row r="61" spans="1:28">
      <c r="A61" s="144" t="s">
        <v>186</v>
      </c>
      <c r="B61" s="134" t="s">
        <v>144</v>
      </c>
      <c r="C61" s="56">
        <f t="shared" si="20"/>
        <v>0</v>
      </c>
      <c r="D61" s="133"/>
      <c r="E61" s="62">
        <f t="shared" si="21"/>
        <v>0</v>
      </c>
      <c r="F61" s="133"/>
      <c r="G61" s="60"/>
      <c r="H61" s="60"/>
      <c r="I61" s="60"/>
      <c r="J61" s="60"/>
      <c r="K61" s="60"/>
      <c r="L61" s="60"/>
      <c r="M61" s="60"/>
      <c r="N61" s="60"/>
      <c r="O61" s="86"/>
      <c r="P61" s="56">
        <f t="shared" si="22"/>
        <v>0</v>
      </c>
      <c r="Q61" s="133"/>
      <c r="R61" s="62">
        <f t="shared" si="23"/>
        <v>0</v>
      </c>
      <c r="S61" s="133"/>
      <c r="T61" s="60"/>
      <c r="U61" s="60"/>
      <c r="V61" s="60"/>
      <c r="W61" s="60"/>
      <c r="X61" s="60"/>
      <c r="Y61" s="60"/>
      <c r="Z61" s="60"/>
      <c r="AA61" s="60"/>
      <c r="AB61" s="61"/>
    </row>
    <row r="62" spans="1:28">
      <c r="A62" s="144" t="s">
        <v>185</v>
      </c>
      <c r="B62" s="134" t="s">
        <v>145</v>
      </c>
      <c r="C62" s="56">
        <f t="shared" si="20"/>
        <v>0</v>
      </c>
      <c r="D62" s="133"/>
      <c r="E62" s="62">
        <f t="shared" si="21"/>
        <v>0</v>
      </c>
      <c r="F62" s="133"/>
      <c r="G62" s="60"/>
      <c r="H62" s="60"/>
      <c r="I62" s="60"/>
      <c r="J62" s="60"/>
      <c r="K62" s="60"/>
      <c r="L62" s="60"/>
      <c r="M62" s="60"/>
      <c r="N62" s="60"/>
      <c r="O62" s="86"/>
      <c r="P62" s="56">
        <f t="shared" si="22"/>
        <v>0</v>
      </c>
      <c r="Q62" s="133"/>
      <c r="R62" s="62">
        <f t="shared" si="23"/>
        <v>0</v>
      </c>
      <c r="S62" s="133"/>
      <c r="T62" s="60"/>
      <c r="U62" s="60"/>
      <c r="V62" s="60"/>
      <c r="W62" s="60"/>
      <c r="X62" s="60"/>
      <c r="Y62" s="60"/>
      <c r="Z62" s="60"/>
      <c r="AA62" s="60"/>
      <c r="AB62" s="61"/>
    </row>
    <row r="63" spans="1:28">
      <c r="A63" s="145" t="s">
        <v>184</v>
      </c>
      <c r="B63" s="134" t="s">
        <v>44</v>
      </c>
      <c r="C63" s="56">
        <f t="shared" si="20"/>
        <v>17007950.34</v>
      </c>
      <c r="D63" s="120"/>
      <c r="E63" s="62">
        <f t="shared" si="21"/>
        <v>17007950.34</v>
      </c>
      <c r="F63" s="120"/>
      <c r="G63" s="60"/>
      <c r="H63" s="60"/>
      <c r="I63" s="60"/>
      <c r="J63" s="60"/>
      <c r="K63" s="60"/>
      <c r="L63" s="60">
        <v>52326.48</v>
      </c>
      <c r="M63" s="60">
        <v>8179366.9000000004</v>
      </c>
      <c r="N63" s="60">
        <v>8776256.9600000009</v>
      </c>
      <c r="O63" s="86"/>
      <c r="P63" s="56">
        <f t="shared" si="22"/>
        <v>18853770.960000001</v>
      </c>
      <c r="Q63" s="120"/>
      <c r="R63" s="62">
        <f t="shared" si="23"/>
        <v>18853770.960000001</v>
      </c>
      <c r="S63" s="120"/>
      <c r="T63" s="60"/>
      <c r="U63" s="60"/>
      <c r="V63" s="60"/>
      <c r="W63" s="60"/>
      <c r="X63" s="60"/>
      <c r="Y63" s="60">
        <v>19260.349999999999</v>
      </c>
      <c r="Z63" s="60">
        <v>8333180.4699999997</v>
      </c>
      <c r="AA63" s="60">
        <v>10501330.140000001</v>
      </c>
      <c r="AB63" s="61"/>
    </row>
    <row r="64" spans="1:28" ht="22.5">
      <c r="A64" s="144" t="s">
        <v>136</v>
      </c>
      <c r="B64" s="134" t="s">
        <v>64</v>
      </c>
      <c r="C64" s="56">
        <f t="shared" si="20"/>
        <v>0</v>
      </c>
      <c r="D64" s="120"/>
      <c r="E64" s="62">
        <f t="shared" si="21"/>
        <v>0</v>
      </c>
      <c r="F64" s="120"/>
      <c r="G64" s="60"/>
      <c r="H64" s="60"/>
      <c r="I64" s="60"/>
      <c r="J64" s="60"/>
      <c r="K64" s="60"/>
      <c r="L64" s="60"/>
      <c r="M64" s="60"/>
      <c r="N64" s="60"/>
      <c r="O64" s="86"/>
      <c r="P64" s="56">
        <f t="shared" si="22"/>
        <v>0</v>
      </c>
      <c r="Q64" s="120"/>
      <c r="R64" s="62">
        <f t="shared" si="23"/>
        <v>0</v>
      </c>
      <c r="S64" s="120"/>
      <c r="T64" s="60"/>
      <c r="U64" s="60"/>
      <c r="V64" s="60"/>
      <c r="W64" s="60"/>
      <c r="X64" s="60"/>
      <c r="Y64" s="60"/>
      <c r="Z64" s="60"/>
      <c r="AA64" s="60"/>
      <c r="AB64" s="61"/>
    </row>
    <row r="65" spans="1:28">
      <c r="A65" s="135" t="s">
        <v>183</v>
      </c>
      <c r="B65" s="134" t="s">
        <v>45</v>
      </c>
      <c r="C65" s="56">
        <f t="shared" si="20"/>
        <v>66125941</v>
      </c>
      <c r="D65" s="120"/>
      <c r="E65" s="62">
        <f t="shared" si="21"/>
        <v>66125941</v>
      </c>
      <c r="F65" s="120"/>
      <c r="G65" s="60"/>
      <c r="H65" s="60"/>
      <c r="I65" s="60"/>
      <c r="J65" s="60"/>
      <c r="K65" s="60"/>
      <c r="L65" s="60">
        <v>17974017.690000001</v>
      </c>
      <c r="M65" s="60">
        <v>47375393.350000001</v>
      </c>
      <c r="N65" s="60">
        <v>776529.96</v>
      </c>
      <c r="O65" s="86"/>
      <c r="P65" s="56">
        <f t="shared" si="22"/>
        <v>52725069.380000003</v>
      </c>
      <c r="Q65" s="120"/>
      <c r="R65" s="62">
        <f t="shared" si="23"/>
        <v>52725069.380000003</v>
      </c>
      <c r="S65" s="120"/>
      <c r="T65" s="60"/>
      <c r="U65" s="60"/>
      <c r="V65" s="60"/>
      <c r="W65" s="60"/>
      <c r="X65" s="60"/>
      <c r="Y65" s="60">
        <v>19290123.440000001</v>
      </c>
      <c r="Z65" s="60">
        <v>32652894.579999998</v>
      </c>
      <c r="AA65" s="60">
        <v>782051.36</v>
      </c>
      <c r="AB65" s="61"/>
    </row>
    <row r="66" spans="1:28" s="17" customFormat="1">
      <c r="A66" s="135" t="s">
        <v>182</v>
      </c>
      <c r="B66" s="134" t="s">
        <v>150</v>
      </c>
      <c r="C66" s="56">
        <f t="shared" si="20"/>
        <v>1158783.72</v>
      </c>
      <c r="D66" s="133"/>
      <c r="E66" s="62">
        <f t="shared" si="21"/>
        <v>1158783.72</v>
      </c>
      <c r="F66" s="133"/>
      <c r="G66" s="60"/>
      <c r="H66" s="60"/>
      <c r="I66" s="60"/>
      <c r="J66" s="60"/>
      <c r="K66" s="60"/>
      <c r="L66" s="60">
        <v>671498.72</v>
      </c>
      <c r="M66" s="60"/>
      <c r="N66" s="60">
        <v>487285</v>
      </c>
      <c r="O66" s="86"/>
      <c r="P66" s="56">
        <f t="shared" si="22"/>
        <v>1377648.85</v>
      </c>
      <c r="Q66" s="133"/>
      <c r="R66" s="62">
        <f t="shared" si="23"/>
        <v>1377648.85</v>
      </c>
      <c r="S66" s="133"/>
      <c r="T66" s="60"/>
      <c r="U66" s="60"/>
      <c r="V66" s="60"/>
      <c r="W66" s="60"/>
      <c r="X66" s="60"/>
      <c r="Y66" s="60">
        <v>750649.81</v>
      </c>
      <c r="Z66" s="60"/>
      <c r="AA66" s="60">
        <v>626999.04000000004</v>
      </c>
      <c r="AB66" s="61"/>
    </row>
    <row r="67" spans="1:28" s="17" customFormat="1">
      <c r="A67" s="143" t="s">
        <v>181</v>
      </c>
      <c r="B67" s="31" t="s">
        <v>153</v>
      </c>
      <c r="C67" s="114">
        <f t="shared" ref="C67:AB67" si="24">C53+C55+C57+C58+C63+C65+C66</f>
        <v>126655375.02</v>
      </c>
      <c r="D67" s="114">
        <f t="shared" si="24"/>
        <v>0</v>
      </c>
      <c r="E67" s="114">
        <f t="shared" si="24"/>
        <v>126655375.02</v>
      </c>
      <c r="F67" s="114">
        <f t="shared" si="24"/>
        <v>0</v>
      </c>
      <c r="G67" s="114">
        <f t="shared" si="24"/>
        <v>0</v>
      </c>
      <c r="H67" s="114">
        <f t="shared" si="24"/>
        <v>0</v>
      </c>
      <c r="I67" s="114">
        <f t="shared" si="24"/>
        <v>0</v>
      </c>
      <c r="J67" s="114">
        <f t="shared" si="24"/>
        <v>0</v>
      </c>
      <c r="K67" s="114">
        <f t="shared" si="24"/>
        <v>0</v>
      </c>
      <c r="L67" s="114">
        <f t="shared" si="24"/>
        <v>60236750.030000001</v>
      </c>
      <c r="M67" s="114">
        <f t="shared" si="24"/>
        <v>55554760.25</v>
      </c>
      <c r="N67" s="114">
        <f t="shared" si="24"/>
        <v>10863864.74</v>
      </c>
      <c r="O67" s="119">
        <f t="shared" si="24"/>
        <v>0</v>
      </c>
      <c r="P67" s="114">
        <f t="shared" si="24"/>
        <v>150728863.15000001</v>
      </c>
      <c r="Q67" s="114">
        <f t="shared" si="24"/>
        <v>0</v>
      </c>
      <c r="R67" s="114">
        <f t="shared" si="24"/>
        <v>150728863.15000001</v>
      </c>
      <c r="S67" s="114">
        <f t="shared" si="24"/>
        <v>0</v>
      </c>
      <c r="T67" s="114">
        <f t="shared" si="24"/>
        <v>0</v>
      </c>
      <c r="U67" s="114">
        <f t="shared" si="24"/>
        <v>0</v>
      </c>
      <c r="V67" s="114">
        <f t="shared" si="24"/>
        <v>0</v>
      </c>
      <c r="W67" s="114">
        <f t="shared" si="24"/>
        <v>0</v>
      </c>
      <c r="X67" s="114">
        <f t="shared" si="24"/>
        <v>0</v>
      </c>
      <c r="Y67" s="114">
        <f t="shared" si="24"/>
        <v>61549447.469999999</v>
      </c>
      <c r="Z67" s="114">
        <f t="shared" si="24"/>
        <v>75156079.099999994</v>
      </c>
      <c r="AA67" s="114">
        <f t="shared" si="24"/>
        <v>14023336.58</v>
      </c>
      <c r="AB67" s="122">
        <f t="shared" si="24"/>
        <v>0</v>
      </c>
    </row>
    <row r="68" spans="1:28">
      <c r="A68" s="142" t="s">
        <v>16</v>
      </c>
      <c r="B68" s="141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40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8"/>
    </row>
    <row r="69" spans="1:28" s="17" customFormat="1" ht="22.5">
      <c r="A69" s="137" t="s">
        <v>180</v>
      </c>
      <c r="B69" s="136" t="s">
        <v>156</v>
      </c>
      <c r="C69" s="56">
        <f>C70+C71</f>
        <v>1876031035.5</v>
      </c>
      <c r="D69" s="133"/>
      <c r="E69" s="56">
        <f>E70+E71</f>
        <v>1876031035.5</v>
      </c>
      <c r="F69" s="133"/>
      <c r="G69" s="56">
        <f t="shared" ref="G69:P69" si="25">G70+G71</f>
        <v>0</v>
      </c>
      <c r="H69" s="56">
        <f t="shared" si="25"/>
        <v>0</v>
      </c>
      <c r="I69" s="56">
        <f t="shared" si="25"/>
        <v>0</v>
      </c>
      <c r="J69" s="56">
        <f t="shared" si="25"/>
        <v>0</v>
      </c>
      <c r="K69" s="56">
        <f t="shared" si="25"/>
        <v>0</v>
      </c>
      <c r="L69" s="56">
        <f t="shared" si="25"/>
        <v>1335234649.8299999</v>
      </c>
      <c r="M69" s="56">
        <f t="shared" si="25"/>
        <v>406216517.74000001</v>
      </c>
      <c r="N69" s="56">
        <f t="shared" si="25"/>
        <v>134579867.93000001</v>
      </c>
      <c r="O69" s="85">
        <f t="shared" si="25"/>
        <v>0</v>
      </c>
      <c r="P69" s="56">
        <f t="shared" si="25"/>
        <v>2126677107.52</v>
      </c>
      <c r="Q69" s="133"/>
      <c r="R69" s="56">
        <f>R70+R71</f>
        <v>2126677107.52</v>
      </c>
      <c r="S69" s="133"/>
      <c r="T69" s="56">
        <f t="shared" ref="T69:AB69" si="26">T70+T71</f>
        <v>0</v>
      </c>
      <c r="U69" s="56">
        <f t="shared" si="26"/>
        <v>0</v>
      </c>
      <c r="V69" s="56">
        <f t="shared" si="26"/>
        <v>0</v>
      </c>
      <c r="W69" s="56">
        <f t="shared" si="26"/>
        <v>0</v>
      </c>
      <c r="X69" s="56">
        <f t="shared" si="26"/>
        <v>0</v>
      </c>
      <c r="Y69" s="56">
        <f t="shared" si="26"/>
        <v>1459583772.71</v>
      </c>
      <c r="Z69" s="56">
        <f t="shared" si="26"/>
        <v>520383981.27999997</v>
      </c>
      <c r="AA69" s="56">
        <f t="shared" si="26"/>
        <v>146709353.53</v>
      </c>
      <c r="AB69" s="57">
        <f t="shared" si="26"/>
        <v>0</v>
      </c>
    </row>
    <row r="70" spans="1:28">
      <c r="A70" s="135" t="s">
        <v>179</v>
      </c>
      <c r="B70" s="134" t="s">
        <v>68</v>
      </c>
      <c r="C70" s="56">
        <f>E70+O70-D70</f>
        <v>1824381481.8900001</v>
      </c>
      <c r="D70" s="133"/>
      <c r="E70" s="62">
        <f>G70+H70+I70+L70+N70+J70+K70+M70-F70</f>
        <v>1824381481.8900001</v>
      </c>
      <c r="F70" s="133"/>
      <c r="G70" s="60"/>
      <c r="H70" s="60"/>
      <c r="I70" s="60"/>
      <c r="J70" s="60"/>
      <c r="K70" s="60"/>
      <c r="L70" s="60">
        <v>1317214749.95</v>
      </c>
      <c r="M70" s="60">
        <v>379866909.12</v>
      </c>
      <c r="N70" s="60">
        <v>127299822.81999999</v>
      </c>
      <c r="O70" s="86"/>
      <c r="P70" s="56">
        <f>R70+AB70-Q70</f>
        <v>2022077874.0699999</v>
      </c>
      <c r="Q70" s="133"/>
      <c r="R70" s="62">
        <f>T70+U70+V70+Y70+AA70+W70+X70+Z70-S70</f>
        <v>2022077874.0699999</v>
      </c>
      <c r="S70" s="133"/>
      <c r="T70" s="60"/>
      <c r="U70" s="60"/>
      <c r="V70" s="60"/>
      <c r="W70" s="60"/>
      <c r="X70" s="60"/>
      <c r="Y70" s="60">
        <v>1427203232.99</v>
      </c>
      <c r="Z70" s="60">
        <v>458683386.38</v>
      </c>
      <c r="AA70" s="60">
        <v>136191254.69999999</v>
      </c>
      <c r="AB70" s="61"/>
    </row>
    <row r="71" spans="1:28">
      <c r="A71" s="135" t="s">
        <v>178</v>
      </c>
      <c r="B71" s="134" t="s">
        <v>69</v>
      </c>
      <c r="C71" s="56">
        <f>E71+O71-D71</f>
        <v>51649553.609999999</v>
      </c>
      <c r="D71" s="133"/>
      <c r="E71" s="62">
        <f>G71+H71+I71+L71+N71+J71+K71+M71-F71</f>
        <v>51649553.609999999</v>
      </c>
      <c r="F71" s="133"/>
      <c r="G71" s="60"/>
      <c r="H71" s="60"/>
      <c r="I71" s="60"/>
      <c r="J71" s="60"/>
      <c r="K71" s="60"/>
      <c r="L71" s="60">
        <v>18019899.879999999</v>
      </c>
      <c r="M71" s="60">
        <v>26349608.620000001</v>
      </c>
      <c r="N71" s="60">
        <v>7280045.1100000003</v>
      </c>
      <c r="O71" s="86"/>
      <c r="P71" s="56">
        <f>R71+AB71-Q71</f>
        <v>104599233.45</v>
      </c>
      <c r="Q71" s="133"/>
      <c r="R71" s="62">
        <f>T71+U71+V71+Y71+AA71+W71+X71+Z71-S71</f>
        <v>104599233.45</v>
      </c>
      <c r="S71" s="133"/>
      <c r="T71" s="60"/>
      <c r="U71" s="60"/>
      <c r="V71" s="60"/>
      <c r="W71" s="60"/>
      <c r="X71" s="60"/>
      <c r="Y71" s="60">
        <v>32380539.719999999</v>
      </c>
      <c r="Z71" s="60">
        <v>61700594.899999999</v>
      </c>
      <c r="AA71" s="60">
        <v>10518098.83</v>
      </c>
      <c r="AB71" s="61"/>
    </row>
    <row r="72" spans="1:28" ht="13.5" thickBot="1">
      <c r="A72" s="132" t="s">
        <v>177</v>
      </c>
      <c r="B72" s="131" t="s">
        <v>159</v>
      </c>
      <c r="C72" s="129">
        <f t="shared" ref="C72:AB72" si="27">C67+C69</f>
        <v>2002686410.52</v>
      </c>
      <c r="D72" s="129">
        <f t="shared" si="27"/>
        <v>0</v>
      </c>
      <c r="E72" s="129">
        <f t="shared" si="27"/>
        <v>2002686410.52</v>
      </c>
      <c r="F72" s="129">
        <f t="shared" si="27"/>
        <v>0</v>
      </c>
      <c r="G72" s="129">
        <f t="shared" si="27"/>
        <v>0</v>
      </c>
      <c r="H72" s="129">
        <f t="shared" si="27"/>
        <v>0</v>
      </c>
      <c r="I72" s="129">
        <f t="shared" si="27"/>
        <v>0</v>
      </c>
      <c r="J72" s="129">
        <f t="shared" si="27"/>
        <v>0</v>
      </c>
      <c r="K72" s="129">
        <f t="shared" si="27"/>
        <v>0</v>
      </c>
      <c r="L72" s="129">
        <f t="shared" si="27"/>
        <v>1395471399.8599999</v>
      </c>
      <c r="M72" s="129">
        <f t="shared" si="27"/>
        <v>461771277.99000001</v>
      </c>
      <c r="N72" s="129">
        <f t="shared" si="27"/>
        <v>145443732.66999999</v>
      </c>
      <c r="O72" s="130">
        <f t="shared" si="27"/>
        <v>0</v>
      </c>
      <c r="P72" s="129">
        <f t="shared" si="27"/>
        <v>2277405970.6700001</v>
      </c>
      <c r="Q72" s="129">
        <f t="shared" si="27"/>
        <v>0</v>
      </c>
      <c r="R72" s="129">
        <f t="shared" si="27"/>
        <v>2277405970.6700001</v>
      </c>
      <c r="S72" s="129">
        <f t="shared" si="27"/>
        <v>0</v>
      </c>
      <c r="T72" s="129">
        <f t="shared" si="27"/>
        <v>0</v>
      </c>
      <c r="U72" s="129">
        <f t="shared" si="27"/>
        <v>0</v>
      </c>
      <c r="V72" s="129">
        <f t="shared" si="27"/>
        <v>0</v>
      </c>
      <c r="W72" s="129">
        <f t="shared" si="27"/>
        <v>0</v>
      </c>
      <c r="X72" s="129">
        <f t="shared" si="27"/>
        <v>0</v>
      </c>
      <c r="Y72" s="129">
        <f t="shared" si="27"/>
        <v>1521133220.1800001</v>
      </c>
      <c r="Z72" s="129">
        <f t="shared" si="27"/>
        <v>595540060.38</v>
      </c>
      <c r="AA72" s="129">
        <f t="shared" si="27"/>
        <v>160732690.11000001</v>
      </c>
      <c r="AB72" s="128">
        <f t="shared" si="27"/>
        <v>0</v>
      </c>
    </row>
    <row r="73" spans="1:28" ht="7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28" ht="15" customHeight="1">
      <c r="A74" s="233"/>
      <c r="B74" s="233"/>
      <c r="C74" s="233"/>
      <c r="D74" s="233"/>
      <c r="E74" s="17"/>
      <c r="F74" s="17"/>
      <c r="P74" s="238" t="s">
        <v>161</v>
      </c>
      <c r="Q74" s="238"/>
      <c r="R74" s="238"/>
      <c r="S74" s="238"/>
    </row>
    <row r="75" spans="1:28" ht="17.25" customHeight="1">
      <c r="A75" s="234"/>
      <c r="B75" s="234"/>
      <c r="C75" s="234"/>
      <c r="D75" s="234"/>
      <c r="E75" s="234"/>
      <c r="F75" s="234"/>
      <c r="G75" s="234"/>
      <c r="H75" s="234"/>
      <c r="I75" s="234"/>
      <c r="P75" s="232" t="s">
        <v>162</v>
      </c>
      <c r="Q75" s="232"/>
      <c r="R75" s="232"/>
      <c r="S75" s="232"/>
      <c r="T75" s="232"/>
      <c r="U75" s="232"/>
      <c r="V75" s="232"/>
      <c r="W75" s="232"/>
      <c r="X75" s="127"/>
    </row>
  </sheetData>
  <mergeCells count="8">
    <mergeCell ref="A1:A2"/>
    <mergeCell ref="A74:D74"/>
    <mergeCell ref="A75:I75"/>
    <mergeCell ref="B1:B2"/>
    <mergeCell ref="P1:AB1"/>
    <mergeCell ref="C1:O1"/>
    <mergeCell ref="P75:W75"/>
    <mergeCell ref="P74:S74"/>
  </mergeCells>
  <pageMargins left="0.35433070866141736" right="0.35433070866141736" top="0.39370078740157483" bottom="0.39370078740157483" header="0.51181102362204722" footer="0.51181102362204722"/>
  <pageSetup paperSize="9" scale="65" fitToWidth="2" fitToHeight="4" pageOrder="overThenDown" orientation="landscape" blackAndWhite="1" horizontalDpi="300" verticalDpi="300" r:id="rId1"/>
  <headerFooter alignWithMargins="0"/>
  <colBreaks count="1" manualBreakCount="1">
    <brk id="2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tabSelected="1" view="pageBreakPreview" zoomScale="60" workbookViewId="0">
      <selection sqref="A1:M1"/>
    </sheetView>
  </sheetViews>
  <sheetFormatPr defaultRowHeight="11.25"/>
  <cols>
    <col min="1" max="1" width="2.85546875" style="183" customWidth="1"/>
    <col min="2" max="2" width="43" style="183" customWidth="1"/>
    <col min="3" max="3" width="5.28515625" style="183" customWidth="1"/>
    <col min="4" max="13" width="17.28515625" style="183" customWidth="1"/>
    <col min="14" max="16384" width="9.140625" style="183"/>
  </cols>
  <sheetData>
    <row r="1" spans="1:13">
      <c r="A1" s="239" t="s">
        <v>285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3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3" t="s">
        <v>284</v>
      </c>
    </row>
    <row r="3" spans="1:13">
      <c r="A3" s="250" t="s">
        <v>283</v>
      </c>
      <c r="B3" s="242" t="s">
        <v>282</v>
      </c>
      <c r="C3" s="242" t="s">
        <v>281</v>
      </c>
      <c r="D3" s="244" t="s">
        <v>280</v>
      </c>
      <c r="E3" s="245"/>
      <c r="F3" s="245"/>
      <c r="G3" s="245"/>
      <c r="H3" s="245"/>
      <c r="I3" s="245"/>
      <c r="J3" s="245"/>
      <c r="K3" s="245"/>
      <c r="L3" s="246"/>
      <c r="M3" s="240" t="s">
        <v>279</v>
      </c>
    </row>
    <row r="4" spans="1:13" ht="48.75">
      <c r="A4" s="251"/>
      <c r="B4" s="243"/>
      <c r="C4" s="243"/>
      <c r="D4" s="221" t="s">
        <v>2</v>
      </c>
      <c r="E4" s="222" t="s">
        <v>70</v>
      </c>
      <c r="F4" s="222" t="s">
        <v>3</v>
      </c>
      <c r="G4" s="222" t="s">
        <v>74</v>
      </c>
      <c r="H4" s="222" t="s">
        <v>73</v>
      </c>
      <c r="I4" s="222" t="s">
        <v>4</v>
      </c>
      <c r="J4" s="222" t="s">
        <v>71</v>
      </c>
      <c r="K4" s="222" t="s">
        <v>72</v>
      </c>
      <c r="L4" s="221" t="s">
        <v>5</v>
      </c>
      <c r="M4" s="241"/>
    </row>
    <row r="5" spans="1:13" ht="12" thickBot="1">
      <c r="A5" s="251"/>
      <c r="B5" s="220">
        <v>1</v>
      </c>
      <c r="C5" s="219">
        <v>2</v>
      </c>
      <c r="D5" s="219" t="s">
        <v>173</v>
      </c>
      <c r="E5" s="219">
        <v>4</v>
      </c>
      <c r="F5" s="219">
        <v>5</v>
      </c>
      <c r="G5" s="219" t="s">
        <v>278</v>
      </c>
      <c r="H5" s="219" t="s">
        <v>277</v>
      </c>
      <c r="I5" s="219" t="s">
        <v>276</v>
      </c>
      <c r="J5" s="219" t="s">
        <v>275</v>
      </c>
      <c r="K5" s="219" t="s">
        <v>274</v>
      </c>
      <c r="L5" s="219" t="s">
        <v>273</v>
      </c>
      <c r="M5" s="218" t="s">
        <v>272</v>
      </c>
    </row>
    <row r="6" spans="1:13">
      <c r="A6" s="251"/>
      <c r="B6" s="217" t="s">
        <v>271</v>
      </c>
      <c r="C6" s="216" t="s">
        <v>270</v>
      </c>
      <c r="D6" s="215">
        <f t="shared" ref="D6:L6" si="0">D7+D10+D13+D16+D19+D22+D25+D28+D31</f>
        <v>0</v>
      </c>
      <c r="E6" s="215">
        <f t="shared" si="0"/>
        <v>0</v>
      </c>
      <c r="F6" s="215">
        <f t="shared" si="0"/>
        <v>0</v>
      </c>
      <c r="G6" s="215">
        <f t="shared" si="0"/>
        <v>0</v>
      </c>
      <c r="H6" s="215">
        <f t="shared" si="0"/>
        <v>0</v>
      </c>
      <c r="I6" s="215">
        <f t="shared" si="0"/>
        <v>0</v>
      </c>
      <c r="J6" s="215">
        <f t="shared" si="0"/>
        <v>0</v>
      </c>
      <c r="K6" s="215">
        <f t="shared" si="0"/>
        <v>0</v>
      </c>
      <c r="L6" s="215">
        <f t="shared" si="0"/>
        <v>0</v>
      </c>
      <c r="M6" s="214">
        <f t="shared" ref="M6:M32" si="1">SUM(D6:L6)</f>
        <v>0</v>
      </c>
    </row>
    <row r="7" spans="1:13">
      <c r="A7" s="251"/>
      <c r="B7" s="213" t="s">
        <v>269</v>
      </c>
      <c r="C7" s="202" t="s">
        <v>268</v>
      </c>
      <c r="D7" s="204"/>
      <c r="E7" s="201">
        <f t="shared" ref="E7:L7" si="2">SUM(E8:E9)</f>
        <v>0</v>
      </c>
      <c r="F7" s="201">
        <f t="shared" si="2"/>
        <v>0</v>
      </c>
      <c r="G7" s="201">
        <f t="shared" si="2"/>
        <v>0</v>
      </c>
      <c r="H7" s="201">
        <f t="shared" si="2"/>
        <v>0</v>
      </c>
      <c r="I7" s="201">
        <f t="shared" si="2"/>
        <v>0</v>
      </c>
      <c r="J7" s="201">
        <f t="shared" si="2"/>
        <v>0</v>
      </c>
      <c r="K7" s="201">
        <f t="shared" si="2"/>
        <v>0</v>
      </c>
      <c r="L7" s="201">
        <f t="shared" si="2"/>
        <v>0</v>
      </c>
      <c r="M7" s="199">
        <f t="shared" si="1"/>
        <v>0</v>
      </c>
    </row>
    <row r="8" spans="1:13" ht="19.5">
      <c r="A8" s="251"/>
      <c r="B8" s="198" t="s">
        <v>240</v>
      </c>
      <c r="C8" s="210" t="s">
        <v>267</v>
      </c>
      <c r="D8" s="204"/>
      <c r="E8" s="209"/>
      <c r="F8" s="209"/>
      <c r="G8" s="209"/>
      <c r="H8" s="209"/>
      <c r="I8" s="209"/>
      <c r="J8" s="209"/>
      <c r="K8" s="209"/>
      <c r="L8" s="209"/>
      <c r="M8" s="194">
        <f t="shared" si="1"/>
        <v>0</v>
      </c>
    </row>
    <row r="9" spans="1:13" ht="19.5">
      <c r="A9" s="251"/>
      <c r="B9" s="207" t="s">
        <v>239</v>
      </c>
      <c r="C9" s="206" t="s">
        <v>266</v>
      </c>
      <c r="D9" s="204"/>
      <c r="E9" s="205"/>
      <c r="F9" s="205"/>
      <c r="G9" s="205"/>
      <c r="H9" s="205"/>
      <c r="I9" s="205"/>
      <c r="J9" s="205"/>
      <c r="K9" s="205"/>
      <c r="L9" s="204"/>
      <c r="M9" s="194">
        <f t="shared" si="1"/>
        <v>0</v>
      </c>
    </row>
    <row r="10" spans="1:13" ht="18">
      <c r="A10" s="251"/>
      <c r="B10" s="208" t="s">
        <v>265</v>
      </c>
      <c r="C10" s="212" t="s">
        <v>264</v>
      </c>
      <c r="D10" s="201">
        <f t="shared" ref="D10:L10" si="3">SUM(D11:D12)</f>
        <v>0</v>
      </c>
      <c r="E10" s="201">
        <f t="shared" si="3"/>
        <v>0</v>
      </c>
      <c r="F10" s="201">
        <f t="shared" si="3"/>
        <v>0</v>
      </c>
      <c r="G10" s="201">
        <f t="shared" si="3"/>
        <v>0</v>
      </c>
      <c r="H10" s="201">
        <f t="shared" si="3"/>
        <v>0</v>
      </c>
      <c r="I10" s="201">
        <f t="shared" si="3"/>
        <v>0</v>
      </c>
      <c r="J10" s="201">
        <f t="shared" si="3"/>
        <v>0</v>
      </c>
      <c r="K10" s="201">
        <f t="shared" si="3"/>
        <v>0</v>
      </c>
      <c r="L10" s="201">
        <f t="shared" si="3"/>
        <v>0</v>
      </c>
      <c r="M10" s="199">
        <f t="shared" si="1"/>
        <v>0</v>
      </c>
    </row>
    <row r="11" spans="1:13" ht="19.5">
      <c r="A11" s="251"/>
      <c r="B11" s="198" t="s">
        <v>240</v>
      </c>
      <c r="C11" s="197" t="s">
        <v>263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4">
        <f t="shared" si="1"/>
        <v>0</v>
      </c>
    </row>
    <row r="12" spans="1:13" ht="19.5">
      <c r="A12" s="251"/>
      <c r="B12" s="207" t="s">
        <v>239</v>
      </c>
      <c r="C12" s="206" t="s">
        <v>262</v>
      </c>
      <c r="D12" s="205"/>
      <c r="E12" s="205"/>
      <c r="F12" s="205"/>
      <c r="G12" s="205"/>
      <c r="H12" s="205"/>
      <c r="I12" s="205"/>
      <c r="J12" s="205"/>
      <c r="K12" s="205"/>
      <c r="L12" s="204"/>
      <c r="M12" s="194">
        <f t="shared" si="1"/>
        <v>0</v>
      </c>
    </row>
    <row r="13" spans="1:13">
      <c r="A13" s="251"/>
      <c r="B13" s="208" t="s">
        <v>261</v>
      </c>
      <c r="C13" s="202" t="s">
        <v>260</v>
      </c>
      <c r="D13" s="201">
        <f t="shared" ref="D13:L13" si="4">SUM(D14:D15)</f>
        <v>0</v>
      </c>
      <c r="E13" s="201">
        <f t="shared" si="4"/>
        <v>0</v>
      </c>
      <c r="F13" s="201">
        <f t="shared" si="4"/>
        <v>0</v>
      </c>
      <c r="G13" s="201">
        <f t="shared" si="4"/>
        <v>0</v>
      </c>
      <c r="H13" s="201">
        <f t="shared" si="4"/>
        <v>0</v>
      </c>
      <c r="I13" s="201">
        <f t="shared" si="4"/>
        <v>0</v>
      </c>
      <c r="J13" s="201">
        <f t="shared" si="4"/>
        <v>0</v>
      </c>
      <c r="K13" s="201">
        <f t="shared" si="4"/>
        <v>0</v>
      </c>
      <c r="L13" s="201">
        <f t="shared" si="4"/>
        <v>0</v>
      </c>
      <c r="M13" s="199">
        <f t="shared" si="1"/>
        <v>0</v>
      </c>
    </row>
    <row r="14" spans="1:13" ht="19.5">
      <c r="A14" s="251"/>
      <c r="B14" s="198" t="s">
        <v>240</v>
      </c>
      <c r="C14" s="197" t="s">
        <v>259</v>
      </c>
      <c r="D14" s="196"/>
      <c r="E14" s="196"/>
      <c r="F14" s="196"/>
      <c r="G14" s="196"/>
      <c r="H14" s="196"/>
      <c r="I14" s="196"/>
      <c r="J14" s="196"/>
      <c r="K14" s="196"/>
      <c r="L14" s="196"/>
      <c r="M14" s="194">
        <f t="shared" si="1"/>
        <v>0</v>
      </c>
    </row>
    <row r="15" spans="1:13" ht="19.5">
      <c r="A15" s="251"/>
      <c r="B15" s="207" t="s">
        <v>239</v>
      </c>
      <c r="C15" s="206" t="s">
        <v>258</v>
      </c>
      <c r="D15" s="205"/>
      <c r="E15" s="205"/>
      <c r="F15" s="205"/>
      <c r="G15" s="205"/>
      <c r="H15" s="205"/>
      <c r="I15" s="205"/>
      <c r="J15" s="205"/>
      <c r="K15" s="205"/>
      <c r="L15" s="204"/>
      <c r="M15" s="194">
        <f t="shared" si="1"/>
        <v>0</v>
      </c>
    </row>
    <row r="16" spans="1:13" ht="18">
      <c r="A16" s="251"/>
      <c r="B16" s="208" t="s">
        <v>257</v>
      </c>
      <c r="C16" s="202" t="s">
        <v>256</v>
      </c>
      <c r="D16" s="201">
        <f t="shared" ref="D16:L16" si="5">SUM(D17:D18)</f>
        <v>0</v>
      </c>
      <c r="E16" s="201">
        <f t="shared" si="5"/>
        <v>0</v>
      </c>
      <c r="F16" s="201">
        <f t="shared" si="5"/>
        <v>0</v>
      </c>
      <c r="G16" s="201">
        <f t="shared" si="5"/>
        <v>0</v>
      </c>
      <c r="H16" s="201">
        <f t="shared" si="5"/>
        <v>0</v>
      </c>
      <c r="I16" s="201">
        <f t="shared" si="5"/>
        <v>0</v>
      </c>
      <c r="J16" s="201">
        <f t="shared" si="5"/>
        <v>0</v>
      </c>
      <c r="K16" s="201">
        <f t="shared" si="5"/>
        <v>0</v>
      </c>
      <c r="L16" s="201">
        <f t="shared" si="5"/>
        <v>0</v>
      </c>
      <c r="M16" s="199">
        <f t="shared" si="1"/>
        <v>0</v>
      </c>
    </row>
    <row r="17" spans="1:13" ht="19.5">
      <c r="A17" s="251"/>
      <c r="B17" s="198" t="s">
        <v>240</v>
      </c>
      <c r="C17" s="197" t="s">
        <v>255</v>
      </c>
      <c r="D17" s="196"/>
      <c r="E17" s="196"/>
      <c r="F17" s="196"/>
      <c r="G17" s="196"/>
      <c r="H17" s="196"/>
      <c r="I17" s="196"/>
      <c r="J17" s="196"/>
      <c r="K17" s="196"/>
      <c r="L17" s="196"/>
      <c r="M17" s="194">
        <f t="shared" si="1"/>
        <v>0</v>
      </c>
    </row>
    <row r="18" spans="1:13" ht="19.5">
      <c r="A18" s="251"/>
      <c r="B18" s="207" t="s">
        <v>239</v>
      </c>
      <c r="C18" s="206" t="s">
        <v>254</v>
      </c>
      <c r="D18" s="205"/>
      <c r="E18" s="205"/>
      <c r="F18" s="205"/>
      <c r="G18" s="205"/>
      <c r="H18" s="205"/>
      <c r="I18" s="205"/>
      <c r="J18" s="205"/>
      <c r="K18" s="205"/>
      <c r="L18" s="204"/>
      <c r="M18" s="194">
        <f t="shared" si="1"/>
        <v>0</v>
      </c>
    </row>
    <row r="19" spans="1:13">
      <c r="A19" s="251"/>
      <c r="B19" s="208" t="s">
        <v>253</v>
      </c>
      <c r="C19" s="202" t="s">
        <v>252</v>
      </c>
      <c r="D19" s="201">
        <f t="shared" ref="D19:L19" si="6">SUM(D20:D21)</f>
        <v>0</v>
      </c>
      <c r="E19" s="201">
        <f t="shared" si="6"/>
        <v>0</v>
      </c>
      <c r="F19" s="201">
        <f t="shared" si="6"/>
        <v>0</v>
      </c>
      <c r="G19" s="201">
        <f t="shared" si="6"/>
        <v>0</v>
      </c>
      <c r="H19" s="201">
        <f t="shared" si="6"/>
        <v>0</v>
      </c>
      <c r="I19" s="201">
        <f t="shared" si="6"/>
        <v>0</v>
      </c>
      <c r="J19" s="201">
        <f t="shared" si="6"/>
        <v>0</v>
      </c>
      <c r="K19" s="201">
        <f t="shared" si="6"/>
        <v>0</v>
      </c>
      <c r="L19" s="201">
        <f t="shared" si="6"/>
        <v>0</v>
      </c>
      <c r="M19" s="199">
        <f t="shared" si="1"/>
        <v>0</v>
      </c>
    </row>
    <row r="20" spans="1:13" ht="19.5">
      <c r="A20" s="251"/>
      <c r="B20" s="198" t="s">
        <v>240</v>
      </c>
      <c r="C20" s="197" t="s">
        <v>251</v>
      </c>
      <c r="D20" s="196"/>
      <c r="E20" s="196"/>
      <c r="F20" s="196"/>
      <c r="G20" s="196"/>
      <c r="H20" s="196"/>
      <c r="I20" s="196"/>
      <c r="J20" s="196"/>
      <c r="K20" s="196"/>
      <c r="L20" s="196"/>
      <c r="M20" s="194">
        <f t="shared" si="1"/>
        <v>0</v>
      </c>
    </row>
    <row r="21" spans="1:13" ht="19.5">
      <c r="A21" s="251"/>
      <c r="B21" s="207" t="s">
        <v>239</v>
      </c>
      <c r="C21" s="206" t="s">
        <v>250</v>
      </c>
      <c r="D21" s="205"/>
      <c r="E21" s="205"/>
      <c r="F21" s="205"/>
      <c r="G21" s="205"/>
      <c r="H21" s="205"/>
      <c r="I21" s="205"/>
      <c r="J21" s="205"/>
      <c r="K21" s="205"/>
      <c r="L21" s="204"/>
      <c r="M21" s="194">
        <f t="shared" si="1"/>
        <v>0</v>
      </c>
    </row>
    <row r="22" spans="1:13">
      <c r="A22" s="251"/>
      <c r="B22" s="208" t="s">
        <v>249</v>
      </c>
      <c r="C22" s="211" t="s">
        <v>248</v>
      </c>
      <c r="D22" s="201">
        <f t="shared" ref="D22:L22" si="7">SUM(D23:D24)</f>
        <v>0</v>
      </c>
      <c r="E22" s="201">
        <f t="shared" si="7"/>
        <v>0</v>
      </c>
      <c r="F22" s="201">
        <f t="shared" si="7"/>
        <v>0</v>
      </c>
      <c r="G22" s="201">
        <f t="shared" si="7"/>
        <v>0</v>
      </c>
      <c r="H22" s="201">
        <f t="shared" si="7"/>
        <v>0</v>
      </c>
      <c r="I22" s="201">
        <f t="shared" si="7"/>
        <v>0</v>
      </c>
      <c r="J22" s="201">
        <f t="shared" si="7"/>
        <v>0</v>
      </c>
      <c r="K22" s="201">
        <f t="shared" si="7"/>
        <v>0</v>
      </c>
      <c r="L22" s="201">
        <f t="shared" si="7"/>
        <v>0</v>
      </c>
      <c r="M22" s="199">
        <f t="shared" si="1"/>
        <v>0</v>
      </c>
    </row>
    <row r="23" spans="1:13" ht="19.5">
      <c r="A23" s="251"/>
      <c r="B23" s="198" t="s">
        <v>240</v>
      </c>
      <c r="C23" s="210" t="s">
        <v>247</v>
      </c>
      <c r="D23" s="209"/>
      <c r="E23" s="209"/>
      <c r="F23" s="209"/>
      <c r="G23" s="209"/>
      <c r="H23" s="209"/>
      <c r="I23" s="209"/>
      <c r="J23" s="209"/>
      <c r="K23" s="209"/>
      <c r="L23" s="209"/>
      <c r="M23" s="194">
        <f t="shared" si="1"/>
        <v>0</v>
      </c>
    </row>
    <row r="24" spans="1:13" ht="19.5">
      <c r="A24" s="251"/>
      <c r="B24" s="207" t="s">
        <v>239</v>
      </c>
      <c r="C24" s="206" t="s">
        <v>246</v>
      </c>
      <c r="D24" s="205"/>
      <c r="E24" s="205"/>
      <c r="F24" s="205"/>
      <c r="G24" s="205"/>
      <c r="H24" s="205"/>
      <c r="I24" s="205"/>
      <c r="J24" s="205"/>
      <c r="K24" s="205"/>
      <c r="L24" s="204"/>
      <c r="M24" s="194">
        <f t="shared" si="1"/>
        <v>0</v>
      </c>
    </row>
    <row r="25" spans="1:13">
      <c r="A25" s="251"/>
      <c r="B25" s="208" t="s">
        <v>245</v>
      </c>
      <c r="C25" s="202" t="s">
        <v>289</v>
      </c>
      <c r="D25" s="201">
        <f t="shared" ref="D25:L25" si="8">SUM(D26:D27)</f>
        <v>0</v>
      </c>
      <c r="E25" s="201">
        <f t="shared" si="8"/>
        <v>0</v>
      </c>
      <c r="F25" s="201">
        <f t="shared" si="8"/>
        <v>0</v>
      </c>
      <c r="G25" s="201">
        <f t="shared" si="8"/>
        <v>0</v>
      </c>
      <c r="H25" s="201">
        <f t="shared" si="8"/>
        <v>0</v>
      </c>
      <c r="I25" s="201">
        <f t="shared" si="8"/>
        <v>0</v>
      </c>
      <c r="J25" s="201">
        <f t="shared" si="8"/>
        <v>0</v>
      </c>
      <c r="K25" s="201">
        <f t="shared" si="8"/>
        <v>0</v>
      </c>
      <c r="L25" s="201">
        <f t="shared" si="8"/>
        <v>0</v>
      </c>
      <c r="M25" s="199">
        <f t="shared" si="1"/>
        <v>0</v>
      </c>
    </row>
    <row r="26" spans="1:13" ht="19.5">
      <c r="A26" s="251"/>
      <c r="B26" s="198" t="s">
        <v>240</v>
      </c>
      <c r="C26" s="197" t="s">
        <v>244</v>
      </c>
      <c r="D26" s="196"/>
      <c r="E26" s="196"/>
      <c r="F26" s="196"/>
      <c r="G26" s="196"/>
      <c r="H26" s="196"/>
      <c r="I26" s="196"/>
      <c r="J26" s="196"/>
      <c r="K26" s="196"/>
      <c r="L26" s="196"/>
      <c r="M26" s="194">
        <f t="shared" si="1"/>
        <v>0</v>
      </c>
    </row>
    <row r="27" spans="1:13" ht="19.5">
      <c r="A27" s="251"/>
      <c r="B27" s="207" t="s">
        <v>239</v>
      </c>
      <c r="C27" s="206" t="s">
        <v>243</v>
      </c>
      <c r="D27" s="205"/>
      <c r="E27" s="205"/>
      <c r="F27" s="205"/>
      <c r="G27" s="205"/>
      <c r="H27" s="205"/>
      <c r="I27" s="205"/>
      <c r="J27" s="205"/>
      <c r="K27" s="205"/>
      <c r="L27" s="204"/>
      <c r="M27" s="194">
        <f t="shared" si="1"/>
        <v>0</v>
      </c>
    </row>
    <row r="28" spans="1:13">
      <c r="A28" s="251"/>
      <c r="B28" s="208" t="s">
        <v>242</v>
      </c>
      <c r="C28" s="202" t="s">
        <v>290</v>
      </c>
      <c r="D28" s="201">
        <f t="shared" ref="D28:L28" si="9">SUM(D29:D30)</f>
        <v>0</v>
      </c>
      <c r="E28" s="201">
        <f t="shared" si="9"/>
        <v>0</v>
      </c>
      <c r="F28" s="201">
        <f t="shared" si="9"/>
        <v>0</v>
      </c>
      <c r="G28" s="201">
        <f t="shared" si="9"/>
        <v>0</v>
      </c>
      <c r="H28" s="201">
        <f t="shared" si="9"/>
        <v>0</v>
      </c>
      <c r="I28" s="201">
        <f t="shared" si="9"/>
        <v>0</v>
      </c>
      <c r="J28" s="201">
        <f t="shared" si="9"/>
        <v>0</v>
      </c>
      <c r="K28" s="201">
        <f t="shared" si="9"/>
        <v>0</v>
      </c>
      <c r="L28" s="201">
        <f t="shared" si="9"/>
        <v>0</v>
      </c>
      <c r="M28" s="199">
        <f t="shared" si="1"/>
        <v>0</v>
      </c>
    </row>
    <row r="29" spans="1:13" ht="19.5">
      <c r="A29" s="251"/>
      <c r="B29" s="198" t="s">
        <v>240</v>
      </c>
      <c r="C29" s="197" t="s">
        <v>291</v>
      </c>
      <c r="D29" s="196"/>
      <c r="E29" s="196"/>
      <c r="F29" s="196"/>
      <c r="G29" s="196"/>
      <c r="H29" s="196"/>
      <c r="I29" s="196"/>
      <c r="J29" s="196"/>
      <c r="K29" s="196"/>
      <c r="L29" s="196"/>
      <c r="M29" s="194">
        <f t="shared" si="1"/>
        <v>0</v>
      </c>
    </row>
    <row r="30" spans="1:13" ht="19.5">
      <c r="A30" s="251"/>
      <c r="B30" s="207" t="s">
        <v>239</v>
      </c>
      <c r="C30" s="206" t="s">
        <v>292</v>
      </c>
      <c r="D30" s="205"/>
      <c r="E30" s="205"/>
      <c r="F30" s="205"/>
      <c r="G30" s="205"/>
      <c r="H30" s="205"/>
      <c r="I30" s="205"/>
      <c r="J30" s="205"/>
      <c r="K30" s="205"/>
      <c r="L30" s="204"/>
      <c r="M30" s="194">
        <f t="shared" si="1"/>
        <v>0</v>
      </c>
    </row>
    <row r="31" spans="1:13" ht="18">
      <c r="A31" s="251"/>
      <c r="B31" s="203" t="s">
        <v>241</v>
      </c>
      <c r="C31" s="202" t="s">
        <v>286</v>
      </c>
      <c r="D31" s="201">
        <f t="shared" ref="D31:K31" si="10">SUM(D32:D33)</f>
        <v>0</v>
      </c>
      <c r="E31" s="201">
        <f t="shared" si="10"/>
        <v>0</v>
      </c>
      <c r="F31" s="201">
        <f t="shared" si="10"/>
        <v>0</v>
      </c>
      <c r="G31" s="201">
        <f t="shared" si="10"/>
        <v>0</v>
      </c>
      <c r="H31" s="201">
        <f t="shared" si="10"/>
        <v>0</v>
      </c>
      <c r="I31" s="201">
        <f t="shared" si="10"/>
        <v>0</v>
      </c>
      <c r="J31" s="201">
        <f t="shared" si="10"/>
        <v>0</v>
      </c>
      <c r="K31" s="201">
        <f t="shared" si="10"/>
        <v>0</v>
      </c>
      <c r="L31" s="200"/>
      <c r="M31" s="199">
        <f t="shared" si="1"/>
        <v>0</v>
      </c>
    </row>
    <row r="32" spans="1:13" ht="19.5">
      <c r="A32" s="251"/>
      <c r="B32" s="198" t="s">
        <v>240</v>
      </c>
      <c r="C32" s="197" t="s">
        <v>287</v>
      </c>
      <c r="D32" s="196"/>
      <c r="E32" s="196"/>
      <c r="F32" s="196"/>
      <c r="G32" s="196"/>
      <c r="H32" s="196"/>
      <c r="I32" s="196"/>
      <c r="J32" s="196"/>
      <c r="K32" s="196"/>
      <c r="L32" s="195"/>
      <c r="M32" s="194">
        <f t="shared" si="1"/>
        <v>0</v>
      </c>
    </row>
    <row r="33" spans="1:13" ht="20.25" thickBot="1">
      <c r="A33" s="252"/>
      <c r="B33" s="193" t="s">
        <v>239</v>
      </c>
      <c r="C33" s="192" t="s">
        <v>288</v>
      </c>
      <c r="D33" s="191"/>
      <c r="E33" s="191"/>
      <c r="F33" s="191"/>
      <c r="G33" s="191"/>
      <c r="H33" s="191"/>
      <c r="I33" s="191"/>
      <c r="J33" s="191"/>
      <c r="K33" s="191"/>
      <c r="L33" s="191"/>
      <c r="M33" s="190"/>
    </row>
    <row r="34" spans="1:13">
      <c r="A34" s="183" t="s">
        <v>238</v>
      </c>
    </row>
    <row r="35" spans="1:13" ht="11.25" customHeight="1">
      <c r="D35" s="189" t="s">
        <v>237</v>
      </c>
      <c r="E35" s="187"/>
      <c r="F35" s="249"/>
      <c r="G35" s="249"/>
      <c r="H35" s="186"/>
      <c r="I35" s="188" t="s">
        <v>236</v>
      </c>
      <c r="J35" s="187"/>
      <c r="K35" s="249"/>
      <c r="L35" s="249"/>
    </row>
    <row r="36" spans="1:13" ht="33.75">
      <c r="D36" s="186"/>
      <c r="E36" s="184" t="s">
        <v>234</v>
      </c>
      <c r="F36" s="248" t="s">
        <v>233</v>
      </c>
      <c r="G36" s="248"/>
      <c r="H36" s="186"/>
      <c r="I36" s="185" t="s">
        <v>235</v>
      </c>
      <c r="J36" s="184" t="s">
        <v>234</v>
      </c>
      <c r="K36" s="248" t="s">
        <v>233</v>
      </c>
      <c r="L36" s="248"/>
    </row>
    <row r="38" spans="1:13">
      <c r="D38" s="247" t="s">
        <v>232</v>
      </c>
      <c r="E38" s="247"/>
      <c r="F38" s="247"/>
    </row>
  </sheetData>
  <mergeCells count="11">
    <mergeCell ref="D38:F38"/>
    <mergeCell ref="F36:G36"/>
    <mergeCell ref="F35:G35"/>
    <mergeCell ref="K35:L35"/>
    <mergeCell ref="K36:L36"/>
    <mergeCell ref="A1:M1"/>
    <mergeCell ref="M3:M4"/>
    <mergeCell ref="B3:B4"/>
    <mergeCell ref="C3:C4"/>
    <mergeCell ref="D3:L3"/>
    <mergeCell ref="A3:A33"/>
  </mergeCells>
  <pageMargins left="0.31496062992125984" right="0.31496062992125984" top="0.35433070866141736" bottom="0.35433070866141736" header="0.31496062992125984" footer="0.31496062992125984"/>
  <pageSetup paperSize="9" scale="62" orientation="landscape" blackAndWhite="1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0503320 (1. Печать)</vt:lpstr>
      <vt:lpstr>0503320 (1. Сокращенный)</vt:lpstr>
      <vt:lpstr>0503320 (2. Консолидируемые рас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Никитина Олга Валентиновна</cp:lastModifiedBy>
  <cp:lastPrinted>2021-03-19T12:05:43Z</cp:lastPrinted>
  <dcterms:created xsi:type="dcterms:W3CDTF">2008-08-08T09:22:32Z</dcterms:created>
  <dcterms:modified xsi:type="dcterms:W3CDTF">2021-03-19T12:06:16Z</dcterms:modified>
</cp:coreProperties>
</file>