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5480" windowHeight="9330" activeTab="2"/>
  </bookViews>
  <sheets>
    <sheet name="0503321 (1. Печать)" sheetId="1" r:id="rId1"/>
    <sheet name="0503321 (1. Сокращенный)" sheetId="2" r:id="rId2"/>
    <sheet name="0503321 (2. Консолидируемые рас" sheetId="3" r:id="rId3"/>
  </sheets>
  <calcPr calcId="124519" fullPrecision="0"/>
</workbook>
</file>

<file path=xl/calcChain.xml><?xml version="1.0" encoding="utf-8"?>
<calcChain xmlns="http://schemas.openxmlformats.org/spreadsheetml/2006/main">
  <c r="D7" i="3"/>
  <c r="E7"/>
  <c r="E6" s="1"/>
  <c r="F7"/>
  <c r="G7"/>
  <c r="H7"/>
  <c r="I7"/>
  <c r="J7"/>
  <c r="K7"/>
  <c r="L7"/>
  <c r="M8"/>
  <c r="M9"/>
  <c r="D10"/>
  <c r="E10"/>
  <c r="F10"/>
  <c r="G10"/>
  <c r="H10"/>
  <c r="I10"/>
  <c r="J10"/>
  <c r="K10"/>
  <c r="L10"/>
  <c r="M11"/>
  <c r="M12"/>
  <c r="D13"/>
  <c r="E13"/>
  <c r="F13"/>
  <c r="G13"/>
  <c r="H13"/>
  <c r="I13"/>
  <c r="J13"/>
  <c r="K13"/>
  <c r="L13"/>
  <c r="M14"/>
  <c r="M15"/>
  <c r="D16"/>
  <c r="E16"/>
  <c r="F16"/>
  <c r="G16"/>
  <c r="H16"/>
  <c r="I16"/>
  <c r="J16"/>
  <c r="K16"/>
  <c r="L16"/>
  <c r="M17"/>
  <c r="M18"/>
  <c r="D19"/>
  <c r="E19"/>
  <c r="F19"/>
  <c r="G19"/>
  <c r="H19"/>
  <c r="I19"/>
  <c r="J19"/>
  <c r="K19"/>
  <c r="L19"/>
  <c r="M20"/>
  <c r="M21"/>
  <c r="D26"/>
  <c r="E26"/>
  <c r="F26"/>
  <c r="G26"/>
  <c r="H26"/>
  <c r="I26"/>
  <c r="J26"/>
  <c r="K26"/>
  <c r="L26"/>
  <c r="M27"/>
  <c r="M28"/>
  <c r="D29"/>
  <c r="E29"/>
  <c r="F29"/>
  <c r="G29"/>
  <c r="H29"/>
  <c r="I29"/>
  <c r="I6" s="1"/>
  <c r="J29"/>
  <c r="K29"/>
  <c r="L29"/>
  <c r="M30"/>
  <c r="M31"/>
  <c r="D32"/>
  <c r="E32"/>
  <c r="F32"/>
  <c r="G32"/>
  <c r="M32" s="1"/>
  <c r="H32"/>
  <c r="I32"/>
  <c r="J32"/>
  <c r="K32"/>
  <c r="L32"/>
  <c r="M33"/>
  <c r="M34"/>
  <c r="D35"/>
  <c r="E35"/>
  <c r="F35"/>
  <c r="G35"/>
  <c r="M35" s="1"/>
  <c r="H35"/>
  <c r="I35"/>
  <c r="J35"/>
  <c r="K35"/>
  <c r="L35"/>
  <c r="M36"/>
  <c r="M37"/>
  <c r="F6" i="2"/>
  <c r="D6"/>
  <c r="F5"/>
  <c r="D5" s="1"/>
  <c r="F12"/>
  <c r="D12"/>
  <c r="F11"/>
  <c r="D11" s="1"/>
  <c r="F10"/>
  <c r="D10"/>
  <c r="F9"/>
  <c r="D9" s="1"/>
  <c r="F19"/>
  <c r="D19"/>
  <c r="F18"/>
  <c r="D18" s="1"/>
  <c r="F23"/>
  <c r="D23"/>
  <c r="F22"/>
  <c r="D22" s="1"/>
  <c r="F26"/>
  <c r="D26"/>
  <c r="F30"/>
  <c r="D30" s="1"/>
  <c r="F29"/>
  <c r="D29"/>
  <c r="F33"/>
  <c r="D33" s="1"/>
  <c r="F40"/>
  <c r="D40"/>
  <c r="F39"/>
  <c r="D39" s="1"/>
  <c r="F38"/>
  <c r="D38"/>
  <c r="F37"/>
  <c r="D37" s="1"/>
  <c r="F36"/>
  <c r="D36"/>
  <c r="F46"/>
  <c r="D46" s="1"/>
  <c r="F45"/>
  <c r="D45"/>
  <c r="F44"/>
  <c r="D44" s="1"/>
  <c r="F55"/>
  <c r="D55"/>
  <c r="F54"/>
  <c r="D54" s="1"/>
  <c r="F53"/>
  <c r="D53"/>
  <c r="F52"/>
  <c r="D52" s="1"/>
  <c r="F51"/>
  <c r="D51"/>
  <c r="F50"/>
  <c r="D50" s="1"/>
  <c r="F49"/>
  <c r="D49"/>
  <c r="F58"/>
  <c r="D58" s="1"/>
  <c r="F63"/>
  <c r="D63"/>
  <c r="F62"/>
  <c r="D62" s="1"/>
  <c r="F61"/>
  <c r="D61"/>
  <c r="F66"/>
  <c r="D66" s="1"/>
  <c r="F71"/>
  <c r="D71"/>
  <c r="F70"/>
  <c r="D70" s="1"/>
  <c r="F69"/>
  <c r="D69"/>
  <c r="F76"/>
  <c r="D76" s="1"/>
  <c r="F75"/>
  <c r="D75"/>
  <c r="F74"/>
  <c r="D74" s="1"/>
  <c r="F81"/>
  <c r="D81"/>
  <c r="F80"/>
  <c r="D80" s="1"/>
  <c r="F79"/>
  <c r="D79"/>
  <c r="F89"/>
  <c r="D89" s="1"/>
  <c r="F88"/>
  <c r="D88"/>
  <c r="F87"/>
  <c r="D87" s="1"/>
  <c r="F86"/>
  <c r="D86"/>
  <c r="F85"/>
  <c r="D85" s="1"/>
  <c r="F84"/>
  <c r="D84"/>
  <c r="F106"/>
  <c r="D106" s="1"/>
  <c r="F109"/>
  <c r="D109"/>
  <c r="E4"/>
  <c r="G4"/>
  <c r="H4"/>
  <c r="I4"/>
  <c r="J4"/>
  <c r="K4"/>
  <c r="L4"/>
  <c r="M4"/>
  <c r="N4"/>
  <c r="O4"/>
  <c r="P4"/>
  <c r="E8"/>
  <c r="G8"/>
  <c r="H8"/>
  <c r="I8"/>
  <c r="J8"/>
  <c r="K8"/>
  <c r="L8"/>
  <c r="M8"/>
  <c r="N8"/>
  <c r="O8"/>
  <c r="P8"/>
  <c r="E14"/>
  <c r="G14"/>
  <c r="H14"/>
  <c r="I14"/>
  <c r="J14"/>
  <c r="K14"/>
  <c r="L14"/>
  <c r="M14"/>
  <c r="N14"/>
  <c r="O14"/>
  <c r="P14"/>
  <c r="F15"/>
  <c r="D15" s="1"/>
  <c r="E17"/>
  <c r="G17"/>
  <c r="H17"/>
  <c r="I17"/>
  <c r="J17"/>
  <c r="K17"/>
  <c r="L17"/>
  <c r="M17"/>
  <c r="N17"/>
  <c r="O17"/>
  <c r="P17"/>
  <c r="E21"/>
  <c r="G21"/>
  <c r="H21"/>
  <c r="I21"/>
  <c r="J21"/>
  <c r="K21"/>
  <c r="L21"/>
  <c r="M21"/>
  <c r="N21"/>
  <c r="O21"/>
  <c r="P21"/>
  <c r="E25"/>
  <c r="G25"/>
  <c r="H25"/>
  <c r="I25"/>
  <c r="J25"/>
  <c r="K25"/>
  <c r="L25"/>
  <c r="M25"/>
  <c r="N25"/>
  <c r="O25"/>
  <c r="P25"/>
  <c r="E28"/>
  <c r="G28"/>
  <c r="H28"/>
  <c r="I28"/>
  <c r="J28"/>
  <c r="K28"/>
  <c r="L28"/>
  <c r="M28"/>
  <c r="N28"/>
  <c r="O28"/>
  <c r="P28"/>
  <c r="E32"/>
  <c r="G32"/>
  <c r="H32"/>
  <c r="I32"/>
  <c r="J32"/>
  <c r="K32"/>
  <c r="L32"/>
  <c r="M32"/>
  <c r="N32"/>
  <c r="O32"/>
  <c r="P32"/>
  <c r="E35"/>
  <c r="G35"/>
  <c r="H35"/>
  <c r="I35"/>
  <c r="J35"/>
  <c r="K35"/>
  <c r="L35"/>
  <c r="M35"/>
  <c r="N35"/>
  <c r="O35"/>
  <c r="P35"/>
  <c r="E43"/>
  <c r="G43"/>
  <c r="H43"/>
  <c r="I43"/>
  <c r="J43"/>
  <c r="K43"/>
  <c r="L43"/>
  <c r="M43"/>
  <c r="N43"/>
  <c r="O43"/>
  <c r="P43"/>
  <c r="E48"/>
  <c r="G48"/>
  <c r="H48"/>
  <c r="I48"/>
  <c r="J48"/>
  <c r="K48"/>
  <c r="L48"/>
  <c r="M48"/>
  <c r="N48"/>
  <c r="O48"/>
  <c r="P48"/>
  <c r="E57"/>
  <c r="G57"/>
  <c r="H57"/>
  <c r="I57"/>
  <c r="J57"/>
  <c r="K57"/>
  <c r="L57"/>
  <c r="M57"/>
  <c r="N57"/>
  <c r="O57"/>
  <c r="P57"/>
  <c r="E60"/>
  <c r="G60"/>
  <c r="H60"/>
  <c r="I60"/>
  <c r="J60"/>
  <c r="K60"/>
  <c r="L60"/>
  <c r="M60"/>
  <c r="N60"/>
  <c r="O60"/>
  <c r="P60"/>
  <c r="E65"/>
  <c r="G65"/>
  <c r="H65"/>
  <c r="I65"/>
  <c r="J65"/>
  <c r="K65"/>
  <c r="L65"/>
  <c r="M65"/>
  <c r="N65"/>
  <c r="O65"/>
  <c r="P65"/>
  <c r="E68"/>
  <c r="G68"/>
  <c r="H68"/>
  <c r="I68"/>
  <c r="J68"/>
  <c r="K68"/>
  <c r="L68"/>
  <c r="M68"/>
  <c r="N68"/>
  <c r="O68"/>
  <c r="P68"/>
  <c r="E73"/>
  <c r="G73"/>
  <c r="H73"/>
  <c r="I73"/>
  <c r="J73"/>
  <c r="K73"/>
  <c r="L73"/>
  <c r="M73"/>
  <c r="N73"/>
  <c r="O73"/>
  <c r="P73"/>
  <c r="E78"/>
  <c r="G78"/>
  <c r="H78"/>
  <c r="I78"/>
  <c r="J78"/>
  <c r="K78"/>
  <c r="L78"/>
  <c r="M78"/>
  <c r="N78"/>
  <c r="O78"/>
  <c r="P78"/>
  <c r="E83"/>
  <c r="G83"/>
  <c r="H83"/>
  <c r="I83"/>
  <c r="J83"/>
  <c r="K83"/>
  <c r="L83"/>
  <c r="M83"/>
  <c r="N83"/>
  <c r="O83"/>
  <c r="P83"/>
  <c r="F93"/>
  <c r="D93" s="1"/>
  <c r="E95"/>
  <c r="G95"/>
  <c r="H95"/>
  <c r="I95"/>
  <c r="J95"/>
  <c r="K95"/>
  <c r="L95"/>
  <c r="M95"/>
  <c r="N95"/>
  <c r="O95"/>
  <c r="P95"/>
  <c r="F96"/>
  <c r="D96" s="1"/>
  <c r="F97"/>
  <c r="D97" s="1"/>
  <c r="E98"/>
  <c r="G98"/>
  <c r="H98"/>
  <c r="I98"/>
  <c r="J98"/>
  <c r="K98"/>
  <c r="L98"/>
  <c r="M98"/>
  <c r="N98"/>
  <c r="O98"/>
  <c r="P98"/>
  <c r="D99"/>
  <c r="F99"/>
  <c r="F100"/>
  <c r="D100" s="1"/>
  <c r="E101"/>
  <c r="G101"/>
  <c r="H101"/>
  <c r="I101"/>
  <c r="J101"/>
  <c r="K101"/>
  <c r="L101"/>
  <c r="M101"/>
  <c r="N101"/>
  <c r="O101"/>
  <c r="P101"/>
  <c r="F102"/>
  <c r="D102" s="1"/>
  <c r="F103"/>
  <c r="D103" s="1"/>
  <c r="E104"/>
  <c r="G104"/>
  <c r="H104"/>
  <c r="I104"/>
  <c r="J104"/>
  <c r="K104"/>
  <c r="L104"/>
  <c r="M104"/>
  <c r="N104"/>
  <c r="O104"/>
  <c r="P104"/>
  <c r="D105"/>
  <c r="F105"/>
  <c r="F108"/>
  <c r="D108" s="1"/>
  <c r="E111"/>
  <c r="G111"/>
  <c r="H111"/>
  <c r="I111"/>
  <c r="J111"/>
  <c r="K111"/>
  <c r="L111"/>
  <c r="M111"/>
  <c r="N111"/>
  <c r="O111"/>
  <c r="P111"/>
  <c r="F112"/>
  <c r="D112" s="1"/>
  <c r="F113"/>
  <c r="D113" s="1"/>
  <c r="E114"/>
  <c r="G114"/>
  <c r="H114"/>
  <c r="I114"/>
  <c r="J114"/>
  <c r="K114"/>
  <c r="L114"/>
  <c r="M114"/>
  <c r="N114"/>
  <c r="O114"/>
  <c r="P114"/>
  <c r="D115"/>
  <c r="F115"/>
  <c r="F116"/>
  <c r="D116" s="1"/>
  <c r="D117"/>
  <c r="F117"/>
  <c r="E120"/>
  <c r="G120"/>
  <c r="H120"/>
  <c r="I120"/>
  <c r="J120"/>
  <c r="K120"/>
  <c r="L120"/>
  <c r="M120"/>
  <c r="N120"/>
  <c r="O120"/>
  <c r="P120"/>
  <c r="F121"/>
  <c r="D121" s="1"/>
  <c r="F122"/>
  <c r="D122" s="1"/>
  <c r="E123"/>
  <c r="G123"/>
  <c r="H123"/>
  <c r="I123"/>
  <c r="J123"/>
  <c r="K123"/>
  <c r="L123"/>
  <c r="M123"/>
  <c r="N123"/>
  <c r="O123"/>
  <c r="P123"/>
  <c r="F124"/>
  <c r="D124" s="1"/>
  <c r="D125"/>
  <c r="F125"/>
  <c r="E126"/>
  <c r="G126"/>
  <c r="H126"/>
  <c r="F126" s="1"/>
  <c r="D126" s="1"/>
  <c r="I126"/>
  <c r="J126"/>
  <c r="K126"/>
  <c r="L126"/>
  <c r="M126"/>
  <c r="N126"/>
  <c r="O126"/>
  <c r="P126"/>
  <c r="F127"/>
  <c r="D127" s="1"/>
  <c r="F128"/>
  <c r="D128" s="1"/>
  <c r="E129"/>
  <c r="G129"/>
  <c r="H129"/>
  <c r="I129"/>
  <c r="J129"/>
  <c r="K129"/>
  <c r="L129"/>
  <c r="M129"/>
  <c r="N129"/>
  <c r="O129"/>
  <c r="P129"/>
  <c r="F130"/>
  <c r="D130" s="1"/>
  <c r="D131"/>
  <c r="F131"/>
  <c r="E132"/>
  <c r="G132"/>
  <c r="H132"/>
  <c r="I132"/>
  <c r="J132"/>
  <c r="K132"/>
  <c r="L132"/>
  <c r="M132"/>
  <c r="N132"/>
  <c r="O132"/>
  <c r="P132"/>
  <c r="F133"/>
  <c r="D133" s="1"/>
  <c r="F134"/>
  <c r="D134" s="1"/>
  <c r="E135"/>
  <c r="G135"/>
  <c r="H135"/>
  <c r="I135"/>
  <c r="J135"/>
  <c r="K135"/>
  <c r="L135"/>
  <c r="M135"/>
  <c r="N135"/>
  <c r="O135"/>
  <c r="P135"/>
  <c r="F136"/>
  <c r="D136" s="1"/>
  <c r="D137"/>
  <c r="F137"/>
  <c r="P138"/>
  <c r="E139"/>
  <c r="G139"/>
  <c r="H139"/>
  <c r="H138" s="1"/>
  <c r="I139"/>
  <c r="J139"/>
  <c r="K139"/>
  <c r="L139"/>
  <c r="L138" s="1"/>
  <c r="M139"/>
  <c r="N139"/>
  <c r="O139"/>
  <c r="P139"/>
  <c r="D140"/>
  <c r="F140"/>
  <c r="F141"/>
  <c r="D141" s="1"/>
  <c r="E142"/>
  <c r="G142"/>
  <c r="H142"/>
  <c r="I142"/>
  <c r="J142"/>
  <c r="J138" s="1"/>
  <c r="K142"/>
  <c r="L142"/>
  <c r="M142"/>
  <c r="N142"/>
  <c r="N138" s="1"/>
  <c r="O142"/>
  <c r="P142"/>
  <c r="F143"/>
  <c r="D143" s="1"/>
  <c r="F144"/>
  <c r="D144" s="1"/>
  <c r="E145"/>
  <c r="G145"/>
  <c r="H145"/>
  <c r="I145"/>
  <c r="J145"/>
  <c r="K145"/>
  <c r="L145"/>
  <c r="M145"/>
  <c r="N145"/>
  <c r="O145"/>
  <c r="P145"/>
  <c r="D146"/>
  <c r="F146"/>
  <c r="F147"/>
  <c r="D147" s="1"/>
  <c r="D148"/>
  <c r="F148"/>
  <c r="F149"/>
  <c r="D149" s="1"/>
  <c r="F16" i="1"/>
  <c r="D16" s="1"/>
  <c r="F15"/>
  <c r="D15" s="1"/>
  <c r="F22"/>
  <c r="D22" s="1"/>
  <c r="F21"/>
  <c r="D21" s="1"/>
  <c r="F20"/>
  <c r="D20" s="1"/>
  <c r="F19"/>
  <c r="D19" s="1"/>
  <c r="F29"/>
  <c r="D29" s="1"/>
  <c r="F28"/>
  <c r="D28" s="1"/>
  <c r="F33"/>
  <c r="D33" s="1"/>
  <c r="F32"/>
  <c r="D32" s="1"/>
  <c r="F36"/>
  <c r="D36" s="1"/>
  <c r="F40"/>
  <c r="D40" s="1"/>
  <c r="F39"/>
  <c r="D39" s="1"/>
  <c r="F43"/>
  <c r="D43" s="1"/>
  <c r="F53"/>
  <c r="D53" s="1"/>
  <c r="F52"/>
  <c r="D52" s="1"/>
  <c r="F51"/>
  <c r="D51" s="1"/>
  <c r="F50"/>
  <c r="D50" s="1"/>
  <c r="F49"/>
  <c r="D49" s="1"/>
  <c r="F59"/>
  <c r="D59" s="1"/>
  <c r="F58"/>
  <c r="D58" s="1"/>
  <c r="F57"/>
  <c r="D57" s="1"/>
  <c r="F68"/>
  <c r="D68" s="1"/>
  <c r="F67"/>
  <c r="D67" s="1"/>
  <c r="F66"/>
  <c r="D66" s="1"/>
  <c r="F65"/>
  <c r="D65" s="1"/>
  <c r="F64"/>
  <c r="D64" s="1"/>
  <c r="F63"/>
  <c r="D63" s="1"/>
  <c r="F62"/>
  <c r="D62" s="1"/>
  <c r="F71"/>
  <c r="D71" s="1"/>
  <c r="F76"/>
  <c r="D76" s="1"/>
  <c r="F75"/>
  <c r="D75" s="1"/>
  <c r="F74"/>
  <c r="D74" s="1"/>
  <c r="F79"/>
  <c r="D79" s="1"/>
  <c r="F84"/>
  <c r="D84" s="1"/>
  <c r="F83"/>
  <c r="D83" s="1"/>
  <c r="F82"/>
  <c r="D82" s="1"/>
  <c r="F89"/>
  <c r="D89" s="1"/>
  <c r="F88"/>
  <c r="D88" s="1"/>
  <c r="F87"/>
  <c r="D87" s="1"/>
  <c r="F94"/>
  <c r="D94" s="1"/>
  <c r="F93"/>
  <c r="D93" s="1"/>
  <c r="F92"/>
  <c r="D92" s="1"/>
  <c r="F102"/>
  <c r="D102" s="1"/>
  <c r="F101"/>
  <c r="D101" s="1"/>
  <c r="F100"/>
  <c r="D100" s="1"/>
  <c r="F99"/>
  <c r="D99" s="1"/>
  <c r="F98"/>
  <c r="D98" s="1"/>
  <c r="F97"/>
  <c r="D97" s="1"/>
  <c r="F122"/>
  <c r="D122" s="1"/>
  <c r="F125"/>
  <c r="D125" s="1"/>
  <c r="E14"/>
  <c r="E13" s="1"/>
  <c r="E105" s="1"/>
  <c r="E104" s="1"/>
  <c r="G14"/>
  <c r="G13" s="1"/>
  <c r="H14"/>
  <c r="F14" s="1"/>
  <c r="D14" s="1"/>
  <c r="I14"/>
  <c r="J14"/>
  <c r="J13" s="1"/>
  <c r="K14"/>
  <c r="K13" s="1"/>
  <c r="L14"/>
  <c r="L13" s="1"/>
  <c r="L105" s="1"/>
  <c r="L104" s="1"/>
  <c r="M14"/>
  <c r="N14"/>
  <c r="N13" s="1"/>
  <c r="O14"/>
  <c r="O13" s="1"/>
  <c r="P14"/>
  <c r="P13" s="1"/>
  <c r="P105" s="1"/>
  <c r="P104" s="1"/>
  <c r="E18"/>
  <c r="G18"/>
  <c r="H18"/>
  <c r="I18"/>
  <c r="J18"/>
  <c r="K18"/>
  <c r="L18"/>
  <c r="M18"/>
  <c r="N18"/>
  <c r="O18"/>
  <c r="P18"/>
  <c r="E24"/>
  <c r="G24"/>
  <c r="H24"/>
  <c r="I24"/>
  <c r="I13" s="1"/>
  <c r="J24"/>
  <c r="K24"/>
  <c r="L24"/>
  <c r="M24"/>
  <c r="M13" s="1"/>
  <c r="N24"/>
  <c r="O24"/>
  <c r="F24" s="1"/>
  <c r="D24" s="1"/>
  <c r="P24"/>
  <c r="D25"/>
  <c r="F25"/>
  <c r="E27"/>
  <c r="G27"/>
  <c r="H27"/>
  <c r="F27" s="1"/>
  <c r="D27" s="1"/>
  <c r="I27"/>
  <c r="J27"/>
  <c r="K27"/>
  <c r="L27"/>
  <c r="M27"/>
  <c r="N27"/>
  <c r="O27"/>
  <c r="P27"/>
  <c r="E31"/>
  <c r="G31"/>
  <c r="H31"/>
  <c r="I31"/>
  <c r="F31" s="1"/>
  <c r="D31" s="1"/>
  <c r="J31"/>
  <c r="K31"/>
  <c r="L31"/>
  <c r="M31"/>
  <c r="N31"/>
  <c r="O31"/>
  <c r="P31"/>
  <c r="E35"/>
  <c r="G35"/>
  <c r="H35"/>
  <c r="F35" s="1"/>
  <c r="D35" s="1"/>
  <c r="I35"/>
  <c r="J35"/>
  <c r="K35"/>
  <c r="L35"/>
  <c r="M35"/>
  <c r="N35"/>
  <c r="O35"/>
  <c r="P35"/>
  <c r="E38"/>
  <c r="G38"/>
  <c r="H38"/>
  <c r="I38"/>
  <c r="F38" s="1"/>
  <c r="D38" s="1"/>
  <c r="J38"/>
  <c r="K38"/>
  <c r="L38"/>
  <c r="M38"/>
  <c r="N38"/>
  <c r="O38"/>
  <c r="P38"/>
  <c r="E42"/>
  <c r="G42"/>
  <c r="H42"/>
  <c r="F42" s="1"/>
  <c r="D42" s="1"/>
  <c r="I42"/>
  <c r="J42"/>
  <c r="K42"/>
  <c r="L42"/>
  <c r="M42"/>
  <c r="N42"/>
  <c r="O42"/>
  <c r="P42"/>
  <c r="E48"/>
  <c r="G48"/>
  <c r="H48"/>
  <c r="I48"/>
  <c r="J48"/>
  <c r="K48"/>
  <c r="L48"/>
  <c r="M48"/>
  <c r="N48"/>
  <c r="O48"/>
  <c r="F48" s="1"/>
  <c r="D48" s="1"/>
  <c r="P48"/>
  <c r="E56"/>
  <c r="E55" s="1"/>
  <c r="G56"/>
  <c r="G55" s="1"/>
  <c r="H56"/>
  <c r="I56"/>
  <c r="J56"/>
  <c r="K56"/>
  <c r="K55" s="1"/>
  <c r="L56"/>
  <c r="M56"/>
  <c r="N56"/>
  <c r="O56"/>
  <c r="O55" s="1"/>
  <c r="P56"/>
  <c r="E61"/>
  <c r="G61"/>
  <c r="H61"/>
  <c r="I61"/>
  <c r="J61"/>
  <c r="J55" s="1"/>
  <c r="K61"/>
  <c r="L61"/>
  <c r="M61"/>
  <c r="N61"/>
  <c r="N55" s="1"/>
  <c r="O61"/>
  <c r="P61"/>
  <c r="E70"/>
  <c r="G70"/>
  <c r="H70"/>
  <c r="I70"/>
  <c r="F70" s="1"/>
  <c r="D70" s="1"/>
  <c r="J70"/>
  <c r="K70"/>
  <c r="L70"/>
  <c r="M70"/>
  <c r="M55" s="1"/>
  <c r="N70"/>
  <c r="O70"/>
  <c r="P70"/>
  <c r="E73"/>
  <c r="G73"/>
  <c r="H73"/>
  <c r="F73" s="1"/>
  <c r="D73" s="1"/>
  <c r="I73"/>
  <c r="J73"/>
  <c r="K73"/>
  <c r="L73"/>
  <c r="L55" s="1"/>
  <c r="M73"/>
  <c r="N73"/>
  <c r="O73"/>
  <c r="P73"/>
  <c r="P55" s="1"/>
  <c r="E78"/>
  <c r="G78"/>
  <c r="H78"/>
  <c r="I78"/>
  <c r="J78"/>
  <c r="K78"/>
  <c r="L78"/>
  <c r="M78"/>
  <c r="N78"/>
  <c r="O78"/>
  <c r="F78" s="1"/>
  <c r="D78" s="1"/>
  <c r="P78"/>
  <c r="E81"/>
  <c r="G81"/>
  <c r="H81"/>
  <c r="F81" s="1"/>
  <c r="D81" s="1"/>
  <c r="I81"/>
  <c r="J81"/>
  <c r="K81"/>
  <c r="L81"/>
  <c r="M81"/>
  <c r="N81"/>
  <c r="O81"/>
  <c r="P81"/>
  <c r="E86"/>
  <c r="G86"/>
  <c r="H86"/>
  <c r="I86"/>
  <c r="F86" s="1"/>
  <c r="D86" s="1"/>
  <c r="J86"/>
  <c r="K86"/>
  <c r="L86"/>
  <c r="M86"/>
  <c r="N86"/>
  <c r="O86"/>
  <c r="P86"/>
  <c r="E91"/>
  <c r="G91"/>
  <c r="H91"/>
  <c r="F91" s="1"/>
  <c r="D91" s="1"/>
  <c r="I91"/>
  <c r="J91"/>
  <c r="K91"/>
  <c r="L91"/>
  <c r="M91"/>
  <c r="N91"/>
  <c r="O91"/>
  <c r="P91"/>
  <c r="E96"/>
  <c r="G96"/>
  <c r="H96"/>
  <c r="I96"/>
  <c r="J96"/>
  <c r="K96"/>
  <c r="L96"/>
  <c r="M96"/>
  <c r="N96"/>
  <c r="O96"/>
  <c r="F96" s="1"/>
  <c r="D96" s="1"/>
  <c r="P96"/>
  <c r="D106"/>
  <c r="F106"/>
  <c r="E111"/>
  <c r="E110" s="1"/>
  <c r="G111"/>
  <c r="G110" s="1"/>
  <c r="H111"/>
  <c r="H110" s="1"/>
  <c r="I111"/>
  <c r="I110"/>
  <c r="J111"/>
  <c r="J110" s="1"/>
  <c r="K111"/>
  <c r="K110" s="1"/>
  <c r="L111"/>
  <c r="L110" s="1"/>
  <c r="M111"/>
  <c r="N111"/>
  <c r="O111"/>
  <c r="O110" s="1"/>
  <c r="P111"/>
  <c r="F112"/>
  <c r="D112" s="1"/>
  <c r="F113"/>
  <c r="D113" s="1"/>
  <c r="E114"/>
  <c r="G114"/>
  <c r="H114"/>
  <c r="I114"/>
  <c r="J114"/>
  <c r="K114"/>
  <c r="L114"/>
  <c r="M114"/>
  <c r="M110" s="1"/>
  <c r="N114"/>
  <c r="O114"/>
  <c r="P114"/>
  <c r="F115"/>
  <c r="D115"/>
  <c r="F116"/>
  <c r="D116"/>
  <c r="E117"/>
  <c r="G117"/>
  <c r="H117"/>
  <c r="I117"/>
  <c r="J117"/>
  <c r="K117"/>
  <c r="L117"/>
  <c r="M117"/>
  <c r="N117"/>
  <c r="O117"/>
  <c r="F117" s="1"/>
  <c r="D117" s="1"/>
  <c r="P117"/>
  <c r="D118"/>
  <c r="F118"/>
  <c r="D119"/>
  <c r="F119"/>
  <c r="E120"/>
  <c r="G120"/>
  <c r="H120"/>
  <c r="F120" s="1"/>
  <c r="D120" s="1"/>
  <c r="I120"/>
  <c r="J120"/>
  <c r="K120"/>
  <c r="L120"/>
  <c r="M120"/>
  <c r="N120"/>
  <c r="N110"/>
  <c r="O120"/>
  <c r="P120"/>
  <c r="F121"/>
  <c r="D121"/>
  <c r="F124"/>
  <c r="D124"/>
  <c r="E127"/>
  <c r="G127"/>
  <c r="H127"/>
  <c r="F127" s="1"/>
  <c r="D127" s="1"/>
  <c r="I127"/>
  <c r="J127"/>
  <c r="K127"/>
  <c r="L127"/>
  <c r="M127"/>
  <c r="N127"/>
  <c r="O127"/>
  <c r="P127"/>
  <c r="D128"/>
  <c r="F128"/>
  <c r="D129"/>
  <c r="F129"/>
  <c r="E130"/>
  <c r="G130"/>
  <c r="H130"/>
  <c r="F130" s="1"/>
  <c r="D130" s="1"/>
  <c r="I130"/>
  <c r="J130"/>
  <c r="K130"/>
  <c r="L130"/>
  <c r="M130"/>
  <c r="N130"/>
  <c r="O130"/>
  <c r="P130"/>
  <c r="P110" s="1"/>
  <c r="F131"/>
  <c r="D131"/>
  <c r="F132"/>
  <c r="D132"/>
  <c r="F133"/>
  <c r="D133"/>
  <c r="E139"/>
  <c r="E138" s="1"/>
  <c r="E137" s="1"/>
  <c r="G139"/>
  <c r="H139"/>
  <c r="F139" s="1"/>
  <c r="D139" s="1"/>
  <c r="I139"/>
  <c r="J139"/>
  <c r="K139"/>
  <c r="K138" s="1"/>
  <c r="K137" s="1"/>
  <c r="L139"/>
  <c r="L138" s="1"/>
  <c r="M139"/>
  <c r="M138" s="1"/>
  <c r="M137" s="1"/>
  <c r="N139"/>
  <c r="O139"/>
  <c r="P139"/>
  <c r="P138" s="1"/>
  <c r="F140"/>
  <c r="D140" s="1"/>
  <c r="F141"/>
  <c r="D141" s="1"/>
  <c r="E142"/>
  <c r="G142"/>
  <c r="H142"/>
  <c r="I142"/>
  <c r="I138" s="1"/>
  <c r="I137" s="1"/>
  <c r="J142"/>
  <c r="K142"/>
  <c r="L142"/>
  <c r="M142"/>
  <c r="N142"/>
  <c r="O142"/>
  <c r="P142"/>
  <c r="F143"/>
  <c r="D143" s="1"/>
  <c r="F144"/>
  <c r="D144" s="1"/>
  <c r="E145"/>
  <c r="G145"/>
  <c r="H145"/>
  <c r="H138" s="1"/>
  <c r="I145"/>
  <c r="J145"/>
  <c r="J138" s="1"/>
  <c r="J137" s="1"/>
  <c r="K145"/>
  <c r="L145"/>
  <c r="M145"/>
  <c r="N145"/>
  <c r="O145"/>
  <c r="P145"/>
  <c r="F146"/>
  <c r="D146" s="1"/>
  <c r="F147"/>
  <c r="D147" s="1"/>
  <c r="E148"/>
  <c r="G148"/>
  <c r="H148"/>
  <c r="I148"/>
  <c r="J148"/>
  <c r="K148"/>
  <c r="L148"/>
  <c r="M148"/>
  <c r="N148"/>
  <c r="O148"/>
  <c r="P148"/>
  <c r="F149"/>
  <c r="D149" s="1"/>
  <c r="F150"/>
  <c r="D150" s="1"/>
  <c r="E151"/>
  <c r="G151"/>
  <c r="H151"/>
  <c r="I151"/>
  <c r="J151"/>
  <c r="F151" s="1"/>
  <c r="D151" s="1"/>
  <c r="K151"/>
  <c r="L151"/>
  <c r="M151"/>
  <c r="N151"/>
  <c r="O151"/>
  <c r="P151"/>
  <c r="F152"/>
  <c r="D152" s="1"/>
  <c r="F153"/>
  <c r="D153" s="1"/>
  <c r="E154"/>
  <c r="G154"/>
  <c r="H154"/>
  <c r="I154"/>
  <c r="J154"/>
  <c r="K154"/>
  <c r="L154"/>
  <c r="M154"/>
  <c r="F154" s="1"/>
  <c r="D154" s="1"/>
  <c r="N154"/>
  <c r="O154"/>
  <c r="P154"/>
  <c r="F155"/>
  <c r="D155" s="1"/>
  <c r="F156"/>
  <c r="D156" s="1"/>
  <c r="E160"/>
  <c r="E161"/>
  <c r="G161"/>
  <c r="H161"/>
  <c r="I161"/>
  <c r="I160" s="1"/>
  <c r="J161"/>
  <c r="J160"/>
  <c r="K161"/>
  <c r="L161"/>
  <c r="L160" s="1"/>
  <c r="M161"/>
  <c r="N161"/>
  <c r="N160" s="1"/>
  <c r="O161"/>
  <c r="O160" s="1"/>
  <c r="P161"/>
  <c r="F162"/>
  <c r="D162" s="1"/>
  <c r="F163"/>
  <c r="D163" s="1"/>
  <c r="E164"/>
  <c r="G164"/>
  <c r="G160"/>
  <c r="H164"/>
  <c r="I164"/>
  <c r="F164" s="1"/>
  <c r="D164" s="1"/>
  <c r="J164"/>
  <c r="K164"/>
  <c r="K160" s="1"/>
  <c r="L164"/>
  <c r="M164"/>
  <c r="M160"/>
  <c r="N164"/>
  <c r="O164"/>
  <c r="P164"/>
  <c r="P160" s="1"/>
  <c r="F165"/>
  <c r="D165" s="1"/>
  <c r="F166"/>
  <c r="D166" s="1"/>
  <c r="E167"/>
  <c r="G167"/>
  <c r="H167"/>
  <c r="I167"/>
  <c r="J167"/>
  <c r="K167"/>
  <c r="L167"/>
  <c r="M167"/>
  <c r="N167"/>
  <c r="O167"/>
  <c r="F167" s="1"/>
  <c r="D167" s="1"/>
  <c r="P167"/>
  <c r="F168"/>
  <c r="D168" s="1"/>
  <c r="F169"/>
  <c r="D169" s="1"/>
  <c r="F170"/>
  <c r="D170" s="1"/>
  <c r="F171"/>
  <c r="D171" s="1"/>
  <c r="O138"/>
  <c r="G138"/>
  <c r="G137" s="1"/>
  <c r="H160"/>
  <c r="F161"/>
  <c r="D161" s="1"/>
  <c r="N138"/>
  <c r="F142"/>
  <c r="D142" s="1"/>
  <c r="F148"/>
  <c r="D148" s="1"/>
  <c r="F114"/>
  <c r="D114" s="1"/>
  <c r="F56"/>
  <c r="D56" s="1"/>
  <c r="F61"/>
  <c r="D61" s="1"/>
  <c r="F18"/>
  <c r="D18" s="1"/>
  <c r="M19" i="3" l="1"/>
  <c r="M13"/>
  <c r="K6"/>
  <c r="G6"/>
  <c r="M16"/>
  <c r="M10"/>
  <c r="L6"/>
  <c r="J6"/>
  <c r="H6"/>
  <c r="F6"/>
  <c r="D6"/>
  <c r="M26"/>
  <c r="M29"/>
  <c r="M6"/>
  <c r="M7"/>
  <c r="F145" i="2"/>
  <c r="D145" s="1"/>
  <c r="M138"/>
  <c r="K119"/>
  <c r="P119"/>
  <c r="P118" s="1"/>
  <c r="O138"/>
  <c r="K138"/>
  <c r="G138"/>
  <c r="F135"/>
  <c r="D135" s="1"/>
  <c r="F132"/>
  <c r="D132" s="1"/>
  <c r="M119"/>
  <c r="M118" s="1"/>
  <c r="I119"/>
  <c r="N119"/>
  <c r="N118" s="1"/>
  <c r="J119"/>
  <c r="F101"/>
  <c r="D101" s="1"/>
  <c r="O94"/>
  <c r="K94"/>
  <c r="G94"/>
  <c r="P94"/>
  <c r="L94"/>
  <c r="H94"/>
  <c r="F83"/>
  <c r="D83" s="1"/>
  <c r="F68"/>
  <c r="D68" s="1"/>
  <c r="F65"/>
  <c r="D65" s="1"/>
  <c r="M42"/>
  <c r="F48"/>
  <c r="D48" s="1"/>
  <c r="P42"/>
  <c r="L42"/>
  <c r="L92" s="1"/>
  <c r="L91" s="1"/>
  <c r="F43"/>
  <c r="D43" s="1"/>
  <c r="F14"/>
  <c r="D14" s="1"/>
  <c r="M3"/>
  <c r="F8"/>
  <c r="D8" s="1"/>
  <c r="P3"/>
  <c r="L3"/>
  <c r="F4"/>
  <c r="D4" s="1"/>
  <c r="F139"/>
  <c r="D139" s="1"/>
  <c r="E119"/>
  <c r="F114"/>
  <c r="D114" s="1"/>
  <c r="F98"/>
  <c r="D98" s="1"/>
  <c r="F78"/>
  <c r="D78" s="1"/>
  <c r="F60"/>
  <c r="D60" s="1"/>
  <c r="E42"/>
  <c r="F35"/>
  <c r="D35" s="1"/>
  <c r="F28"/>
  <c r="D28" s="1"/>
  <c r="F25"/>
  <c r="D25" s="1"/>
  <c r="F21"/>
  <c r="D21" s="1"/>
  <c r="E3"/>
  <c r="E92" s="1"/>
  <c r="E91" s="1"/>
  <c r="I138"/>
  <c r="I118" s="1"/>
  <c r="O119"/>
  <c r="O118" s="1"/>
  <c r="G119"/>
  <c r="L119"/>
  <c r="L118" s="1"/>
  <c r="H119"/>
  <c r="F111"/>
  <c r="D111" s="1"/>
  <c r="F104"/>
  <c r="D104" s="1"/>
  <c r="M94"/>
  <c r="I94"/>
  <c r="N94"/>
  <c r="F95"/>
  <c r="D95" s="1"/>
  <c r="F73"/>
  <c r="D73" s="1"/>
  <c r="F57"/>
  <c r="D57" s="1"/>
  <c r="O42"/>
  <c r="K42"/>
  <c r="G42"/>
  <c r="N42"/>
  <c r="J42"/>
  <c r="F32"/>
  <c r="D32" s="1"/>
  <c r="F17"/>
  <c r="D17" s="1"/>
  <c r="O3"/>
  <c r="O92" s="1"/>
  <c r="O91" s="1"/>
  <c r="K3"/>
  <c r="K92" s="1"/>
  <c r="K91" s="1"/>
  <c r="G3"/>
  <c r="N3"/>
  <c r="N92" s="1"/>
  <c r="N91" s="1"/>
  <c r="J3"/>
  <c r="J92" s="1"/>
  <c r="J91" s="1"/>
  <c r="E138"/>
  <c r="F129"/>
  <c r="D129" s="1"/>
  <c r="E94"/>
  <c r="F138"/>
  <c r="D138" s="1"/>
  <c r="E118"/>
  <c r="H118"/>
  <c r="G92"/>
  <c r="G91" s="1"/>
  <c r="P92"/>
  <c r="P91" s="1"/>
  <c r="J118"/>
  <c r="M92"/>
  <c r="M91" s="1"/>
  <c r="H42"/>
  <c r="H3"/>
  <c r="F142"/>
  <c r="D142" s="1"/>
  <c r="F120"/>
  <c r="D120" s="1"/>
  <c r="I42"/>
  <c r="I3"/>
  <c r="F123"/>
  <c r="D123" s="1"/>
  <c r="J94"/>
  <c r="P137" i="1"/>
  <c r="F110"/>
  <c r="D110" s="1"/>
  <c r="N105"/>
  <c r="N104" s="1"/>
  <c r="J105"/>
  <c r="J104" s="1"/>
  <c r="N137"/>
  <c r="O137"/>
  <c r="M105"/>
  <c r="M104" s="1"/>
  <c r="O105"/>
  <c r="O104" s="1"/>
  <c r="K105"/>
  <c r="K104" s="1"/>
  <c r="G105"/>
  <c r="G104" s="1"/>
  <c r="F160"/>
  <c r="D160" s="1"/>
  <c r="H137"/>
  <c r="F138"/>
  <c r="D138" s="1"/>
  <c r="L137"/>
  <c r="I55"/>
  <c r="I105" s="1"/>
  <c r="I104" s="1"/>
  <c r="H13"/>
  <c r="F145"/>
  <c r="D145" s="1"/>
  <c r="F111"/>
  <c r="D111" s="1"/>
  <c r="H55"/>
  <c r="F55" s="1"/>
  <c r="D55" s="1"/>
  <c r="G118" i="2" l="1"/>
  <c r="F94"/>
  <c r="D94" s="1"/>
  <c r="K118"/>
  <c r="F118" s="1"/>
  <c r="D118" s="1"/>
  <c r="F119"/>
  <c r="D119" s="1"/>
  <c r="F3"/>
  <c r="D3" s="1"/>
  <c r="H92"/>
  <c r="F42"/>
  <c r="D42" s="1"/>
  <c r="I92"/>
  <c r="I91" s="1"/>
  <c r="H105" i="1"/>
  <c r="F13"/>
  <c r="D13" s="1"/>
  <c r="F137"/>
  <c r="D137" s="1"/>
  <c r="F92" i="2" l="1"/>
  <c r="D92" s="1"/>
  <c r="H91"/>
  <c r="F91" s="1"/>
  <c r="D91" s="1"/>
  <c r="F105" i="1"/>
  <c r="D105" s="1"/>
  <c r="H104"/>
  <c r="F104" s="1"/>
  <c r="D104" s="1"/>
</calcChain>
</file>

<file path=xl/sharedStrings.xml><?xml version="1.0" encoding="utf-8"?>
<sst xmlns="http://schemas.openxmlformats.org/spreadsheetml/2006/main" count="951" uniqueCount="417">
  <si>
    <t>КОНСОЛИДИРОВАННЫЙ  ОТЧЕТ  О ФИНАНСОВЫХ РЕЗУЛЬТАТАХ ДЕЯТЕЛЬНОСТИ</t>
  </si>
  <si>
    <t>КОДЫ</t>
  </si>
  <si>
    <t xml:space="preserve">                  Форма по ОКУД    </t>
  </si>
  <si>
    <t>0503321</t>
  </si>
  <si>
    <t xml:space="preserve">Дата    </t>
  </si>
  <si>
    <t xml:space="preserve"> по ОКПО   </t>
  </si>
  <si>
    <t>Периодичность:  годовая</t>
  </si>
  <si>
    <t>Единица измерения: руб</t>
  </si>
  <si>
    <t xml:space="preserve"> по ОКЕИ  </t>
  </si>
  <si>
    <t>Код по КОСГУ</t>
  </si>
  <si>
    <t xml:space="preserve">Консолидированный бюджет субъекта Российской Федерации и территориального государственного внебюджетного 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</si>
  <si>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</si>
  <si>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</si>
  <si>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</si>
  <si>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</si>
  <si>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</si>
  <si>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</si>
  <si>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>010</t>
  </si>
  <si>
    <t>100</t>
  </si>
  <si>
    <t>020</t>
  </si>
  <si>
    <t>110</t>
  </si>
  <si>
    <t>030</t>
  </si>
  <si>
    <t>120</t>
  </si>
  <si>
    <t>040</t>
  </si>
  <si>
    <t>130</t>
  </si>
  <si>
    <t>050</t>
  </si>
  <si>
    <t>140</t>
  </si>
  <si>
    <t>060</t>
  </si>
  <si>
    <t>150</t>
  </si>
  <si>
    <t>160</t>
  </si>
  <si>
    <t>090</t>
  </si>
  <si>
    <t>170</t>
  </si>
  <si>
    <t>180</t>
  </si>
  <si>
    <t>200</t>
  </si>
  <si>
    <t>210</t>
  </si>
  <si>
    <t>220</t>
  </si>
  <si>
    <t>190</t>
  </si>
  <si>
    <t>230</t>
  </si>
  <si>
    <t>240</t>
  </si>
  <si>
    <t>250</t>
  </si>
  <si>
    <t>260</t>
  </si>
  <si>
    <t>270</t>
  </si>
  <si>
    <t>290</t>
  </si>
  <si>
    <t xml:space="preserve">Налог на прибыль 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</si>
  <si>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</si>
  <si>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</si>
  <si>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</si>
  <si>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</si>
  <si>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</si>
  <si>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</si>
  <si>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</si>
  <si>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</si>
  <si>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</si>
  <si>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Чистое поступление непроизведенных активов</t>
  </si>
  <si>
    <t>350</t>
  </si>
  <si>
    <t>351</t>
  </si>
  <si>
    <t>352</t>
  </si>
  <si>
    <t>430</t>
  </si>
  <si>
    <t>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</si>
  <si>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</si>
  <si>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</si>
  <si>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</si>
  <si>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</si>
  <si>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</si>
  <si>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</si>
  <si>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</si>
  <si>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</si>
  <si>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</si>
  <si>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</si>
  <si>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</si>
  <si>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</si>
  <si>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</si>
  <si>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</si>
  <si>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</si>
  <si>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</si>
  <si>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</si>
  <si>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</si>
  <si>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</si>
  <si>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 xml:space="preserve">Чистое поступление иных финансовых активов 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</si>
  <si>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</si>
  <si>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</si>
  <si>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</si>
  <si>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</si>
  <si>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</si>
  <si>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</si>
  <si>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</si>
  <si>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</si>
  <si>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</si>
  <si>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</si>
  <si>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</si>
  <si>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</si>
  <si>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</si>
  <si>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</si>
  <si>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</si>
  <si>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</si>
  <si>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</si>
  <si>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</si>
  <si>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</si>
  <si>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</si>
  <si>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</si>
  <si>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</si>
  <si>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</si>
  <si>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 xml:space="preserve">Наименование финансового органа </t>
  </si>
  <si>
    <t xml:space="preserve">Наименование бюджета </t>
  </si>
  <si>
    <t xml:space="preserve">На </t>
  </si>
  <si>
    <t>Код стро-
ки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</si>
  <si>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</si>
  <si>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</si>
  <si>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Расходы будущих периодов</t>
  </si>
  <si>
    <t>Операционный результат до налогообложения
(стр.010 - стр.150)</t>
  </si>
  <si>
    <t>уменьшение стоимости основных средств</t>
  </si>
  <si>
    <t>Чистое поступление нематериальных активов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</si>
  <si>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</si>
  <si>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</si>
  <si>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иных финансовых активов</t>
  </si>
  <si>
    <t>уменьшение прочей дебиторской задолженности</t>
  </si>
  <si>
    <t>увеличение прочей кредиторской задолженности</t>
  </si>
  <si>
    <t>уменьшение прочей кредиторской задолженности</t>
  </si>
  <si>
    <t>370</t>
  </si>
  <si>
    <t>371</t>
  </si>
  <si>
    <t>372</t>
  </si>
  <si>
    <t>Чистое изменение затрат на изготовление готовой продукции, выполнение работ, услуг</t>
  </si>
  <si>
    <t>уменьшение затрат</t>
  </si>
  <si>
    <t xml:space="preserve"> по ОКТМО   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</si>
  <si>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</si>
  <si>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</si>
  <si>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
внутригородских районов</t>
  </si>
  <si>
    <t>Бюджеты городских поселений</t>
  </si>
  <si>
    <t>Бюджеты сельских поселений</t>
  </si>
  <si>
    <t>300</t>
  </si>
  <si>
    <t>301</t>
  </si>
  <si>
    <t>302</t>
  </si>
  <si>
    <t>41X</t>
  </si>
  <si>
    <t>42X</t>
  </si>
  <si>
    <t>43X</t>
  </si>
  <si>
    <t>450</t>
  </si>
  <si>
    <t>x</t>
  </si>
  <si>
    <t>400</t>
  </si>
  <si>
    <t>Чистое поступление ценных бумаг, кроме акций</t>
  </si>
  <si>
    <t>431</t>
  </si>
  <si>
    <t>432</t>
  </si>
  <si>
    <r>
      <t xml:space="preserve">Операции с обязательствами
</t>
    </r>
    <r>
      <rPr>
        <sz val="8"/>
        <rFont val="Arial"/>
        <family val="2"/>
        <charset val="204"/>
      </rPr>
      <t>(стр.520 + стр.530 + стр.540 + стр.550 + стр.560)</t>
    </r>
  </si>
  <si>
    <t>Доходы будущих периодов</t>
  </si>
  <si>
    <t>Резервы предстоящих расходов</t>
  </si>
  <si>
    <r>
      <t xml:space="preserve">Доходы </t>
    </r>
    <r>
      <rPr>
        <sz val="8"/>
        <rFont val="Arial"/>
        <family val="2"/>
        <charset val="204"/>
      </rPr>
      <t>( стр.020 + стр.030 + стр.040 +стр.050 + стр.060 +стр.070 + стр.090 + стр.100 + стр.110)</t>
    </r>
  </si>
  <si>
    <r>
      <t xml:space="preserve">Налоговые доходы
          </t>
    </r>
    <r>
      <rPr>
        <sz val="8"/>
        <rFont val="Arial"/>
        <family val="2"/>
        <charset val="204"/>
      </rPr>
      <t>в том числе</t>
    </r>
  </si>
  <si>
    <r>
      <t xml:space="preserve">Доходы от собственности
          </t>
    </r>
    <r>
      <rPr>
        <sz val="8"/>
        <rFont val="Arial"/>
        <family val="2"/>
        <charset val="204"/>
      </rPr>
      <t>в том числе</t>
    </r>
  </si>
  <si>
    <r>
      <t xml:space="preserve">Доходы от оказания платных услуг (работ), компенсаций затрат
          </t>
    </r>
    <r>
      <rPr>
        <sz val="8"/>
        <rFont val="Arial"/>
        <family val="2"/>
        <charset val="204"/>
      </rPr>
      <t>в том числе</t>
    </r>
  </si>
  <si>
    <r>
      <t xml:space="preserve">Штрафы, пени, неустойки, возмещение ущерба
          </t>
    </r>
    <r>
      <rPr>
        <sz val="8"/>
        <rFont val="Arial"/>
        <family val="2"/>
        <charset val="204"/>
      </rPr>
      <t>в том числе</t>
    </r>
  </si>
  <si>
    <r>
      <t xml:space="preserve">Безвозмездные денежные поступления текущего характера
          </t>
    </r>
    <r>
      <rPr>
        <sz val="8"/>
        <rFont val="Arial"/>
        <family val="2"/>
        <charset val="204"/>
      </rPr>
      <t>в том числе</t>
    </r>
  </si>
  <si>
    <t>070</t>
  </si>
  <si>
    <r>
      <t xml:space="preserve">Безвозмездные денежные поступления капитального характера
          </t>
    </r>
    <r>
      <rPr>
        <sz val="8"/>
        <rFont val="Arial"/>
        <family val="2"/>
        <charset val="204"/>
      </rPr>
      <t>в том числе</t>
    </r>
  </si>
  <si>
    <r>
      <t xml:space="preserve">Доходы от операций с активами
  </t>
    </r>
    <r>
      <rPr>
        <sz val="8"/>
        <rFont val="Arial"/>
        <family val="2"/>
        <charset val="204"/>
      </rPr>
      <t xml:space="preserve">        в том числе</t>
    </r>
  </si>
  <si>
    <r>
      <t xml:space="preserve">Прочие доходы
          </t>
    </r>
    <r>
      <rPr>
        <sz val="8"/>
        <rFont val="Arial"/>
        <family val="2"/>
        <charset val="204"/>
      </rPr>
      <t>в том числе</t>
    </r>
  </si>
  <si>
    <r>
      <t xml:space="preserve">Безвозмездные неденежные поступления в сектор государственного управления
          </t>
    </r>
    <r>
      <rPr>
        <sz val="8"/>
        <rFont val="Arial"/>
        <family val="2"/>
        <charset val="204"/>
      </rPr>
      <t>в том числе</t>
    </r>
  </si>
  <si>
    <r>
      <t xml:space="preserve">Расходы </t>
    </r>
    <r>
      <rPr>
        <sz val="8"/>
        <rFont val="Arial"/>
        <family val="2"/>
        <charset val="204"/>
      </rPr>
      <t>(стр.160 + стр.170 + стр.190 + стр.210 + стр.230 + стр.240 + стр.250 +стр.260 +стр.270)</t>
    </r>
  </si>
  <si>
    <r>
      <t xml:space="preserve">Оплата труда и начисления на выплаты по оплате труда
          </t>
    </r>
    <r>
      <rPr>
        <sz val="8"/>
        <rFont val="Arial"/>
        <family val="2"/>
        <charset val="204"/>
      </rPr>
      <t>в том числе</t>
    </r>
  </si>
  <si>
    <r>
      <t xml:space="preserve">Оплата работ, услуг
   </t>
    </r>
    <r>
      <rPr>
        <sz val="8"/>
        <rFont val="Arial"/>
        <family val="2"/>
        <charset val="204"/>
      </rPr>
      <t xml:space="preserve">       в том числе</t>
    </r>
  </si>
  <si>
    <r>
      <t xml:space="preserve">Обслуживание государственного (муниципального) долга
          </t>
    </r>
    <r>
      <rPr>
        <sz val="8"/>
        <rFont val="Arial"/>
        <family val="2"/>
        <charset val="204"/>
      </rPr>
      <t>в том числе</t>
    </r>
  </si>
  <si>
    <r>
      <t xml:space="preserve">Безвозмездные денежные перечисления текущего характера организациям
       </t>
    </r>
    <r>
      <rPr>
        <sz val="8"/>
        <rFont val="Arial"/>
        <family val="2"/>
        <charset val="204"/>
      </rPr>
      <t xml:space="preserve">   в том числе</t>
    </r>
  </si>
  <si>
    <r>
      <t xml:space="preserve">Безвозмездные перечисления бюджетам
</t>
    </r>
    <r>
      <rPr>
        <sz val="8"/>
        <rFont val="Arial"/>
        <family val="2"/>
        <charset val="204"/>
      </rPr>
      <t xml:space="preserve">          в том числе</t>
    </r>
  </si>
  <si>
    <r>
      <t xml:space="preserve">Социальное обеспечение
          </t>
    </r>
    <r>
      <rPr>
        <sz val="8"/>
        <rFont val="Arial"/>
        <family val="2"/>
        <charset val="204"/>
      </rPr>
      <t>в том числе</t>
    </r>
  </si>
  <si>
    <r>
      <t xml:space="preserve">Расходы по операциям с активами
  </t>
    </r>
    <r>
      <rPr>
        <sz val="8"/>
        <rFont val="Arial"/>
        <family val="2"/>
        <charset val="204"/>
      </rPr>
      <t xml:space="preserve">        в том числе </t>
    </r>
  </si>
  <si>
    <t>280</t>
  </si>
  <si>
    <r>
      <t xml:space="preserve">Безвозмездные перечисления капитального характера организациям
          </t>
    </r>
    <r>
      <rPr>
        <sz val="8"/>
        <rFont val="Arial"/>
        <family val="2"/>
        <charset val="204"/>
      </rPr>
      <t xml:space="preserve">в том числе </t>
    </r>
  </si>
  <si>
    <r>
      <t xml:space="preserve">Прочие расходы
          </t>
    </r>
    <r>
      <rPr>
        <sz val="8"/>
        <rFont val="Arial"/>
        <family val="2"/>
        <charset val="204"/>
      </rPr>
      <t xml:space="preserve">в том числе </t>
    </r>
  </si>
  <si>
    <r>
      <t xml:space="preserve">Чистый операционный результат
</t>
    </r>
    <r>
      <rPr>
        <sz val="8"/>
        <rFont val="Arial"/>
        <family val="2"/>
        <charset val="204"/>
      </rPr>
      <t>(стр.301 - стр.302); (стр.310 + стр.410)</t>
    </r>
  </si>
  <si>
    <r>
      <t xml:space="preserve">Операции с нефинансовыми активами
</t>
    </r>
    <r>
      <rPr>
        <sz val="8"/>
        <rFont val="Arial"/>
        <family val="2"/>
        <charset val="204"/>
      </rPr>
      <t>(стр.320 + стр.330 + стр.350 + стр.360 + стр. 370 + стр.380 + стр. 390 + стр. 400)</t>
    </r>
  </si>
  <si>
    <t xml:space="preserve">Чистое поступление основных средств </t>
  </si>
  <si>
    <t>в том числе
увеличение стоимости основных средств</t>
  </si>
  <si>
    <t>в том числе
увеличение стоимости нематериальных активов</t>
  </si>
  <si>
    <t>в том числе
увеличение стоимости непроизведенных активов</t>
  </si>
  <si>
    <t>в том числе
увеличение стоимости материальных запасов
в том числе</t>
  </si>
  <si>
    <t>уменьшение стоимости материальных запасов
в том числе</t>
  </si>
  <si>
    <t>в том числе
увеличение затрат</t>
  </si>
  <si>
    <t>391</t>
  </si>
  <si>
    <t>392</t>
  </si>
  <si>
    <r>
      <t xml:space="preserve">Операции с финансовыми активами и обязательствами </t>
    </r>
    <r>
      <rPr>
        <sz val="8"/>
        <rFont val="Arial"/>
        <family val="2"/>
        <charset val="204"/>
      </rPr>
      <t>(стр.420 - стр.510)</t>
    </r>
  </si>
  <si>
    <t>Чистое поступление денежных средств и их эквивалентов</t>
  </si>
  <si>
    <t>в том числе
поступление денежных средств и их эквивалентов</t>
  </si>
  <si>
    <t>выбытия денежных средств и их эквивалентов</t>
  </si>
  <si>
    <t>в том числе
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</si>
  <si>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</si>
  <si>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451</t>
  </si>
  <si>
    <t>452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</si>
  <si>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</si>
  <si>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</si>
  <si>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в том числе
увеличение стоимости акций и иных финансовых инструментов</t>
  </si>
  <si>
    <t>Чистое предоставление заимствований</t>
  </si>
  <si>
    <t>в том числе
увеличение задолженности по предоставленным заимствованиям</t>
  </si>
  <si>
    <t>уменьшение задолженности по предоставленным заимствованиям</t>
  </si>
  <si>
    <t>в том числе
увеличение стоимости иных финансовых активов</t>
  </si>
  <si>
    <t>Чистое увеличение прочей дебиторской задолженности</t>
  </si>
  <si>
    <t>в том числе
увеличение прочей дебиторской задолженности</t>
  </si>
  <si>
    <t>Чистое увеличение задолженности по внутренним привлеченным заимствованиям</t>
  </si>
  <si>
    <t>в том числе
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</si>
  <si>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</si>
  <si>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</si>
  <si>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в том числе
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</si>
  <si>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</si>
  <si>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ф. 0503321 с.2</t>
  </si>
  <si>
    <t>ф. 0503321 с.3</t>
  </si>
  <si>
    <t>ф. 0503321 с.4</t>
  </si>
  <si>
    <t>ф. 0503321 с.5</t>
  </si>
  <si>
    <t xml:space="preserve">
x</t>
  </si>
  <si>
    <r>
      <rPr>
        <b/>
        <sz val="8"/>
        <rFont val="Arial"/>
        <family val="2"/>
        <charset val="204"/>
      </rPr>
      <t>Операции с финансовыми активами</t>
    </r>
    <r>
      <rPr>
        <sz val="8"/>
        <rFont val="Arial"/>
        <family val="2"/>
        <charset val="204"/>
      </rPr>
      <t xml:space="preserve">
(- стр.430 + стр.440 + стр.450 + стр.460 + стр. 470 + стр.480)</t>
    </r>
  </si>
  <si>
    <t>Чистое поступление прав пользования</t>
  </si>
  <si>
    <t>в том числе
увеличение стоимости прав пользования</t>
  </si>
  <si>
    <t>уменьшение стоимости прав пользования</t>
  </si>
  <si>
    <t>Бюджет Валдайского муниципального района</t>
  </si>
  <si>
    <t>01 января 2021 г.</t>
  </si>
  <si>
    <t>02290350</t>
  </si>
  <si>
    <t>комитет финансов Администрации Валдайского муниципального района</t>
  </si>
  <si>
    <t>ГОД</t>
  </si>
  <si>
    <t>5</t>
  </si>
  <si>
    <t>01.01.2021</t>
  </si>
  <si>
    <t>3</t>
  </si>
  <si>
    <t>892</t>
  </si>
  <si>
    <t>500</t>
  </si>
  <si>
    <t>49608000</t>
  </si>
  <si>
    <t>Уменьшение стоимости материальных запасов для целей капитальных вложений</t>
  </si>
  <si>
    <t>447</t>
  </si>
  <si>
    <t>347</t>
  </si>
  <si>
    <t>Увеличение стоимости материальных запасов для целей капитальных вложений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</si>
  <si>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</si>
  <si>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</si>
  <si>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</si>
  <si>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</si>
  <si>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</si>
  <si>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</si>
  <si>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</si>
  <si>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</si>
  <si>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</si>
  <si>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</si>
  <si>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</si>
  <si>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</si>
  <si>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</si>
  <si>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</si>
  <si>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</si>
  <si>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</si>
  <si>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</si>
  <si>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</si>
  <si>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</si>
  <si>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</si>
  <si>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</si>
  <si>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</si>
  <si>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</si>
  <si>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</si>
  <si>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Пособия по социальной помощи населению в денежной форме</t>
  </si>
  <si>
    <t>262</t>
  </si>
  <si>
    <t>Пенсии, пособия, выплачиваемые работодателями, нанимателями бывшим работникам</t>
  </si>
  <si>
    <t>264</t>
  </si>
  <si>
    <t>Социальные пособия и компенсации персоналу в денежной форме</t>
  </si>
  <si>
    <t>266</t>
  </si>
  <si>
    <t>Перечисления другим бюджетам бюджетной системы Российской Федерации</t>
  </si>
  <si>
    <t>251</t>
  </si>
  <si>
    <t>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</si>
  <si>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</si>
  <si>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</si>
  <si>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</si>
  <si>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</si>
  <si>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</si>
  <si>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Обслуживание внутреннего долга</t>
  </si>
  <si>
    <t>231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</si>
  <si>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</si>
  <si>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</si>
  <si>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</si>
  <si>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</si>
  <si>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</si>
  <si>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</si>
  <si>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</si>
  <si>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</si>
  <si>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</si>
  <si>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</si>
  <si>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</si>
  <si>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</si>
  <si>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</si>
  <si>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</si>
  <si>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</si>
  <si>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</si>
  <si>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</si>
  <si>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</si>
  <si>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</si>
  <si>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</si>
  <si>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</si>
  <si>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</si>
  <si>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</si>
  <si>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</si>
  <si>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</si>
  <si>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</si>
  <si>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</si>
  <si>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</si>
  <si>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Прочие неденежные безвозмездные поступления</t>
  </si>
  <si>
    <t>199</t>
  </si>
  <si>
    <t>Иные доходы</t>
  </si>
  <si>
    <t>189</t>
  </si>
  <si>
    <t>Доходы от выбытия активов</t>
  </si>
  <si>
    <t>172</t>
  </si>
  <si>
    <t>Чрезвычайные доходы от операций с активами</t>
  </si>
  <si>
    <t>173</t>
  </si>
  <si>
    <t>Поступления капитального характера от других бюджетов бюджетной системы Российской Федерации</t>
  </si>
  <si>
    <t>161</t>
  </si>
  <si>
    <t>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</si>
  <si>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</si>
  <si>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</si>
  <si>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</si>
  <si>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</si>
  <si>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</si>
  <si>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Прочие доходы от сумм принудительного изъятия</t>
  </si>
  <si>
    <t>145</t>
  </si>
  <si>
    <t>Доходы от операционной аренды</t>
  </si>
  <si>
    <t>121</t>
  </si>
  <si>
    <t>Платежи при пользовании природными ресурсами</t>
  </si>
  <si>
    <t>123</t>
  </si>
  <si>
    <t>Дивиденды от объектов инвестирования</t>
  </si>
  <si>
    <t>127</t>
  </si>
  <si>
    <t>Иные доходы от собственности</t>
  </si>
  <si>
    <t>129</t>
  </si>
  <si>
    <t>Налоги</t>
  </si>
  <si>
    <t>111</t>
  </si>
  <si>
    <t>Государственная пошлина, сборы</t>
  </si>
  <si>
    <t>112</t>
  </si>
  <si>
    <r>
      <t xml:space="preserve">Операции с обязательствами
</t>
    </r>
    <r>
      <rPr>
        <sz val="7.5"/>
        <rFont val="Arial"/>
        <family val="2"/>
        <charset val="204"/>
      </rPr>
      <t>(стр.520 + стр.530 + стр.540 + стр.550 + стр.560)</t>
    </r>
  </si>
  <si>
    <r>
      <rPr>
        <b/>
        <sz val="7.5"/>
        <rFont val="Arial"/>
        <family val="2"/>
        <charset val="204"/>
      </rPr>
      <t>Операции с финансовыми активами</t>
    </r>
    <r>
      <rPr>
        <sz val="7.5"/>
        <rFont val="Arial"/>
        <family val="2"/>
        <charset val="204"/>
      </rPr>
      <t xml:space="preserve">
(- стр.430 + стр.440 + стр.450 + стр.460 + стр. 470 + стр.480)</t>
    </r>
  </si>
  <si>
    <r>
      <t xml:space="preserve">Операции с финансовыми активами и обязательствами </t>
    </r>
    <r>
      <rPr>
        <sz val="7.5"/>
        <rFont val="Arial"/>
        <family val="2"/>
        <charset val="204"/>
      </rPr>
      <t>(стр.420 - стр.510)</t>
    </r>
  </si>
  <si>
    <r>
      <t xml:space="preserve">Операции с нефинансовыми активами
</t>
    </r>
    <r>
      <rPr>
        <sz val="7.5"/>
        <rFont val="Arial"/>
        <family val="2"/>
        <charset val="204"/>
      </rPr>
      <t>(стр.320 + стр.330 + стр.350 + стр.360 + стр. 370 + стр.380 + стр. 390 + стр. 400)</t>
    </r>
  </si>
  <si>
    <r>
      <t xml:space="preserve">Чистый операционный результат
</t>
    </r>
    <r>
      <rPr>
        <sz val="7.5"/>
        <rFont val="Arial"/>
        <family val="2"/>
        <charset val="204"/>
      </rPr>
      <t>(стр.301 - стр.302); (стр.310 + стр.410)</t>
    </r>
  </si>
  <si>
    <r>
      <t xml:space="preserve">Прочие расходы
          </t>
    </r>
    <r>
      <rPr>
        <sz val="7.5"/>
        <rFont val="Arial"/>
        <family val="2"/>
        <charset val="204"/>
      </rPr>
      <t xml:space="preserve">в том числе </t>
    </r>
  </si>
  <si>
    <r>
      <t xml:space="preserve">Безвозмездные перечисления капитального характера организациям
          </t>
    </r>
    <r>
      <rPr>
        <sz val="7.5"/>
        <rFont val="Arial"/>
        <family val="2"/>
        <charset val="204"/>
      </rPr>
      <t xml:space="preserve">в том числе </t>
    </r>
  </si>
  <si>
    <r>
      <t xml:space="preserve">Расходы по операциям с активами
  </t>
    </r>
    <r>
      <rPr>
        <sz val="7.5"/>
        <rFont val="Arial"/>
        <family val="2"/>
        <charset val="204"/>
      </rPr>
      <t xml:space="preserve">        в том числе </t>
    </r>
  </si>
  <si>
    <r>
      <t xml:space="preserve">Социальное обеспечение
          </t>
    </r>
    <r>
      <rPr>
        <sz val="7.5"/>
        <rFont val="Arial"/>
        <family val="2"/>
        <charset val="204"/>
      </rPr>
      <t>в том числе</t>
    </r>
  </si>
  <si>
    <r>
      <t xml:space="preserve">Безвозмездные перечисления бюджетам
</t>
    </r>
    <r>
      <rPr>
        <sz val="7.5"/>
        <rFont val="Arial"/>
        <family val="2"/>
        <charset val="204"/>
      </rPr>
      <t xml:space="preserve">          в том числе</t>
    </r>
  </si>
  <si>
    <r>
      <t xml:space="preserve">Безвозмездные денежные перечисления текущего характера организациям
       </t>
    </r>
    <r>
      <rPr>
        <sz val="7.5"/>
        <rFont val="Arial"/>
        <family val="2"/>
        <charset val="204"/>
      </rPr>
      <t xml:space="preserve">   в том числе</t>
    </r>
  </si>
  <si>
    <r>
      <t xml:space="preserve">Обслуживание государственного (муниципального) долга
          </t>
    </r>
    <r>
      <rPr>
        <sz val="7.5"/>
        <rFont val="Arial"/>
        <family val="2"/>
        <charset val="204"/>
      </rPr>
      <t>в том числе</t>
    </r>
  </si>
  <si>
    <r>
      <t xml:space="preserve">Оплата работ, услуг
   </t>
    </r>
    <r>
      <rPr>
        <sz val="7.5"/>
        <rFont val="Arial"/>
        <family val="2"/>
        <charset val="204"/>
      </rPr>
      <t xml:space="preserve">       в том числе</t>
    </r>
  </si>
  <si>
    <r>
      <t xml:space="preserve">Оплата труда и начисления на выплаты по оплате труда
          </t>
    </r>
    <r>
      <rPr>
        <sz val="7.5"/>
        <rFont val="Arial"/>
        <family val="2"/>
        <charset val="204"/>
      </rPr>
      <t>в том числе</t>
    </r>
  </si>
  <si>
    <r>
      <t xml:space="preserve">Расходы </t>
    </r>
    <r>
      <rPr>
        <sz val="7.5"/>
        <rFont val="Arial"/>
        <family val="2"/>
        <charset val="204"/>
      </rPr>
      <t>(стр.160 + стр.170 + стр.190 + стр.210 + стр.230 + стр.240 + стр.250 +стр.260 +стр.270)</t>
    </r>
  </si>
  <si>
    <r>
      <t xml:space="preserve">Безвозмездные неденежные поступления в сектор государственного управления
          </t>
    </r>
    <r>
      <rPr>
        <sz val="7.5"/>
        <rFont val="Arial"/>
        <family val="2"/>
        <charset val="204"/>
      </rPr>
      <t>в том числе</t>
    </r>
  </si>
  <si>
    <r>
      <t xml:space="preserve">Прочие доходы
          </t>
    </r>
    <r>
      <rPr>
        <sz val="7.5"/>
        <rFont val="Arial"/>
        <family val="2"/>
        <charset val="204"/>
      </rPr>
      <t>в том числе</t>
    </r>
  </si>
  <si>
    <r>
      <t xml:space="preserve">Доходы от операций с активами
  </t>
    </r>
    <r>
      <rPr>
        <sz val="7.5"/>
        <rFont val="Arial"/>
        <family val="2"/>
        <charset val="204"/>
      </rPr>
      <t xml:space="preserve">        в том числе</t>
    </r>
  </si>
  <si>
    <r>
      <t xml:space="preserve">Безвозмездные денежные поступления капитального характера
          </t>
    </r>
    <r>
      <rPr>
        <sz val="7.5"/>
        <rFont val="Arial"/>
        <family val="2"/>
        <charset val="204"/>
      </rPr>
      <t>в том числе</t>
    </r>
  </si>
  <si>
    <r>
      <t xml:space="preserve">Безвозмездные денежные поступления текущего характера
          </t>
    </r>
    <r>
      <rPr>
        <sz val="7.5"/>
        <rFont val="Arial"/>
        <family val="2"/>
        <charset val="204"/>
      </rPr>
      <t>в том числе</t>
    </r>
  </si>
  <si>
    <r>
      <t xml:space="preserve">Штрафы, пени, неустойки, возмещение ущерба
          </t>
    </r>
    <r>
      <rPr>
        <sz val="7.5"/>
        <rFont val="Arial"/>
        <family val="2"/>
        <charset val="204"/>
      </rPr>
      <t>в том числе</t>
    </r>
  </si>
  <si>
    <r>
      <t xml:space="preserve">Доходы от оказания платных услуг (работ), компенсаций затрат
          </t>
    </r>
    <r>
      <rPr>
        <sz val="7.5"/>
        <rFont val="Arial"/>
        <family val="2"/>
        <charset val="204"/>
      </rPr>
      <t>в том числе</t>
    </r>
  </si>
  <si>
    <r>
      <t xml:space="preserve">Доходы от собственности
          </t>
    </r>
    <r>
      <rPr>
        <sz val="7.5"/>
        <rFont val="Arial"/>
        <family val="2"/>
        <charset val="204"/>
      </rPr>
      <t>в том числе</t>
    </r>
  </si>
  <si>
    <r>
      <t xml:space="preserve">Налоговые доходы
          </t>
    </r>
    <r>
      <rPr>
        <sz val="7.5"/>
        <rFont val="Arial"/>
        <family val="2"/>
        <charset val="204"/>
      </rPr>
      <t>в том числе</t>
    </r>
  </si>
  <si>
    <r>
      <t xml:space="preserve">Доходы </t>
    </r>
    <r>
      <rPr>
        <sz val="7.5"/>
        <rFont val="Arial"/>
        <family val="2"/>
        <charset val="204"/>
      </rPr>
      <t>( стр.020 + стр.030 + стр.040 +стр.050 + стр.060 +стр.070 + стр.090 + стр.100 + стр.110)</t>
    </r>
  </si>
  <si>
    <t>Суммы, подлежащие исключению в рамках конс.бюджета субъекта и бюджета тер. Фонда</t>
  </si>
  <si>
    <t xml:space="preserve">   _________   ____________________________  20  __  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</si>
  <si>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</si>
  <si>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</si>
  <si>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</si>
  <si>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</si>
  <si>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</si>
  <si>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>(руководитель
централизованной
бухгалтерии)</t>
  </si>
  <si>
    <t xml:space="preserve"> (расшифровка 
подписи)</t>
  </si>
  <si>
    <t xml:space="preserve">(подпись)  </t>
  </si>
  <si>
    <t>Главный бухгалтер</t>
  </si>
  <si>
    <t>Руководитель</t>
  </si>
  <si>
    <t>992</t>
  </si>
  <si>
    <t>перечисления другим бюджетам бюджетной системы Российской Федерации</t>
  </si>
  <si>
    <t>991</t>
  </si>
  <si>
    <t>в том числе по видам выбытий:
обслуживание внутренних привлеченных заимствований
(в части процентов, пеней и штрафных санкций по полученным бюджетным кредитам)</t>
  </si>
  <si>
    <t>990</t>
  </si>
  <si>
    <t>Бюджет территориального государственного внебюджетного фонда</t>
  </si>
  <si>
    <t>982</t>
  </si>
  <si>
    <t>981</t>
  </si>
  <si>
    <t>980</t>
  </si>
  <si>
    <t>972</t>
  </si>
  <si>
    <t>971</t>
  </si>
  <si>
    <t>970</t>
  </si>
  <si>
    <t>962</t>
  </si>
  <si>
    <t>961</t>
  </si>
  <si>
    <t>960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</si>
  <si>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</si>
  <si>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</si>
  <si>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</si>
  <si>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</si>
  <si>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</si>
  <si>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</si>
  <si>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</si>
  <si>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</si>
  <si>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бюджеты сельских поселений</t>
  </si>
  <si>
    <t>бюджеты городских поселений</t>
  </si>
  <si>
    <t>бюджеты муниципальных районов</t>
  </si>
  <si>
    <t>бюджеты внутригородских районов</t>
  </si>
  <si>
    <t>бюджеты городских округов с внутригородским делением</t>
  </si>
  <si>
    <t>бюджеты городских округов</t>
  </si>
  <si>
    <t>бюджеты внутригородских муниципальных образований городов федерального значения</t>
  </si>
  <si>
    <t>бюджет субъекта Российской Федерации</t>
  </si>
  <si>
    <t>ИТОГО</t>
  </si>
  <si>
    <t>Поступления</t>
  </si>
  <si>
    <t>Код стро-ки</t>
  </si>
  <si>
    <t>Форма 0503321  с.7</t>
  </si>
  <si>
    <t>952</t>
  </si>
  <si>
    <t>951</t>
  </si>
  <si>
    <t>в том числе по видам выбытий:
обслуживание внутренних привлеченных заимствований
(в части процентов, пеней и штрафных санкций по полученным 
бюджетным кредитам)</t>
  </si>
  <si>
    <t>950</t>
  </si>
  <si>
    <t>Бюджеты  внутригородских районов</t>
  </si>
  <si>
    <t>942</t>
  </si>
  <si>
    <t>941</t>
  </si>
  <si>
    <t>940</t>
  </si>
  <si>
    <t>932</t>
  </si>
  <si>
    <t>931</t>
  </si>
  <si>
    <t>930</t>
  </si>
  <si>
    <t>922</t>
  </si>
  <si>
    <t>921</t>
  </si>
  <si>
    <t>920</t>
  </si>
  <si>
    <t>912</t>
  </si>
  <si>
    <t>911</t>
  </si>
  <si>
    <t>910</t>
  </si>
  <si>
    <t>900</t>
  </si>
  <si>
    <t>ВСЕГО:</t>
  </si>
  <si>
    <t>Доходы (изменение расчетов)</t>
  </si>
  <si>
    <t xml:space="preserve">Расходы (изменение расчетов)
Расходы (изменение расчетов)
</t>
  </si>
  <si>
    <t>Форма 0503321  с.6</t>
  </si>
  <si>
    <t>Таблица консолидируемых расчетов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</si>
</sst>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4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color indexed="8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i/>
      <sz val="7.5"/>
      <name val="Arial"/>
      <family val="2"/>
      <charset val="204"/>
    </font>
    <font>
      <sz val="7.5"/>
      <name val="Arial"/>
      <family val="2"/>
      <charset val="204"/>
    </font>
    <font>
      <b/>
      <sz val="7.5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b/>
      <i/>
      <sz val="7"/>
      <name val="Arial Cyr"/>
      <charset val="204"/>
    </font>
    <font>
      <sz val="8"/>
      <color indexed="8"/>
      <name val="Calibri"/>
      <family val="2"/>
      <charset val="204"/>
    </font>
    <font>
      <b/>
      <sz val="7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30">
    <xf numFmtId="0" fontId="0" fillId="0" borderId="0" xfId="0"/>
    <xf numFmtId="0" fontId="20" fillId="0" borderId="0" xfId="19" applyFont="1" applyProtection="1"/>
    <xf numFmtId="0" fontId="21" fillId="0" borderId="0" xfId="0" applyFont="1" applyProtection="1"/>
    <xf numFmtId="0" fontId="22" fillId="0" borderId="0" xfId="19" applyFont="1" applyAlignment="1" applyProtection="1">
      <alignment horizontal="left"/>
    </xf>
    <xf numFmtId="0" fontId="20" fillId="0" borderId="0" xfId="19" applyFont="1" applyAlignment="1" applyProtection="1">
      <alignment horizontal="left"/>
    </xf>
    <xf numFmtId="0" fontId="20" fillId="0" borderId="0" xfId="19" applyFont="1" applyAlignment="1" applyProtection="1">
      <alignment horizontal="right"/>
    </xf>
    <xf numFmtId="0" fontId="20" fillId="0" borderId="0" xfId="19" applyFont="1" applyAlignment="1" applyProtection="1"/>
    <xf numFmtId="0" fontId="20" fillId="0" borderId="0" xfId="19" applyFont="1" applyBorder="1" applyAlignment="1" applyProtection="1">
      <alignment horizontal="center"/>
    </xf>
    <xf numFmtId="49" fontId="20" fillId="0" borderId="0" xfId="19" applyNumberFormat="1" applyFont="1" applyBorder="1" applyProtection="1"/>
    <xf numFmtId="0" fontId="20" fillId="0" borderId="0" xfId="19" applyFont="1" applyBorder="1" applyAlignment="1" applyProtection="1">
      <alignment horizontal="right"/>
    </xf>
    <xf numFmtId="0" fontId="20" fillId="0" borderId="0" xfId="19" applyFont="1" applyFill="1" applyAlignment="1" applyProtection="1">
      <alignment horizontal="left"/>
    </xf>
    <xf numFmtId="0" fontId="20" fillId="0" borderId="0" xfId="19" applyFont="1" applyAlignment="1" applyProtection="1">
      <alignment horizontal="centerContinuous"/>
    </xf>
    <xf numFmtId="0" fontId="23" fillId="0" borderId="0" xfId="0" applyFont="1" applyProtection="1"/>
    <xf numFmtId="49" fontId="22" fillId="15" borderId="10" xfId="19" applyNumberFormat="1" applyFont="1" applyFill="1" applyBorder="1" applyAlignment="1" applyProtection="1">
      <alignment horizontal="center"/>
    </xf>
    <xf numFmtId="49" fontId="22" fillId="15" borderId="11" xfId="19" applyNumberFormat="1" applyFont="1" applyFill="1" applyBorder="1" applyAlignment="1" applyProtection="1">
      <alignment horizontal="center"/>
    </xf>
    <xf numFmtId="49" fontId="22" fillId="0" borderId="12" xfId="19" applyNumberFormat="1" applyFont="1" applyBorder="1" applyAlignment="1" applyProtection="1">
      <alignment horizontal="center"/>
    </xf>
    <xf numFmtId="49" fontId="22" fillId="0" borderId="13" xfId="19" applyNumberFormat="1" applyFont="1" applyBorder="1" applyAlignment="1" applyProtection="1">
      <alignment horizontal="center"/>
    </xf>
    <xf numFmtId="49" fontId="22" fillId="16" borderId="12" xfId="19" applyNumberFormat="1" applyFont="1" applyFill="1" applyBorder="1" applyAlignment="1" applyProtection="1">
      <alignment horizontal="center"/>
    </xf>
    <xf numFmtId="49" fontId="22" fillId="16" borderId="13" xfId="19" applyNumberFormat="1" applyFont="1" applyFill="1" applyBorder="1" applyAlignment="1" applyProtection="1">
      <alignment horizontal="center"/>
    </xf>
    <xf numFmtId="49" fontId="22" fillId="0" borderId="14" xfId="19" applyNumberFormat="1" applyFont="1" applyBorder="1" applyAlignment="1" applyProtection="1">
      <alignment horizontal="center"/>
    </xf>
    <xf numFmtId="49" fontId="22" fillId="0" borderId="15" xfId="19" applyNumberFormat="1" applyFont="1" applyBorder="1" applyAlignment="1" applyProtection="1">
      <alignment horizontal="center"/>
    </xf>
    <xf numFmtId="49" fontId="22" fillId="0" borderId="16" xfId="19" applyNumberFormat="1" applyFont="1" applyBorder="1" applyAlignment="1" applyProtection="1">
      <alignment horizontal="center"/>
    </xf>
    <xf numFmtId="49" fontId="22" fillId="0" borderId="17" xfId="19" applyNumberFormat="1" applyFont="1" applyBorder="1" applyAlignment="1" applyProtection="1">
      <alignment horizontal="center"/>
    </xf>
    <xf numFmtId="49" fontId="22" fillId="0" borderId="16" xfId="19" applyNumberFormat="1" applyFont="1" applyFill="1" applyBorder="1" applyAlignment="1" applyProtection="1">
      <alignment horizontal="center"/>
    </xf>
    <xf numFmtId="49" fontId="22" fillId="15" borderId="12" xfId="19" applyNumberFormat="1" applyFont="1" applyFill="1" applyBorder="1" applyAlignment="1" applyProtection="1">
      <alignment horizontal="center"/>
    </xf>
    <xf numFmtId="49" fontId="22" fillId="16" borderId="18" xfId="19" applyNumberFormat="1" applyFont="1" applyFill="1" applyBorder="1" applyAlignment="1" applyProtection="1">
      <alignment horizontal="center"/>
    </xf>
    <xf numFmtId="49" fontId="22" fillId="0" borderId="18" xfId="19" applyNumberFormat="1" applyFont="1" applyBorder="1" applyAlignment="1" applyProtection="1">
      <alignment horizontal="center"/>
    </xf>
    <xf numFmtId="49" fontId="22" fillId="0" borderId="19" xfId="19" applyNumberFormat="1" applyFont="1" applyBorder="1" applyAlignment="1" applyProtection="1">
      <alignment horizontal="center"/>
    </xf>
    <xf numFmtId="0" fontId="24" fillId="0" borderId="0" xfId="19" applyFont="1" applyBorder="1" applyAlignment="1" applyProtection="1">
      <alignment horizontal="left" wrapText="1"/>
    </xf>
    <xf numFmtId="49" fontId="20" fillId="0" borderId="0" xfId="19" applyNumberFormat="1" applyFont="1" applyBorder="1" applyAlignment="1" applyProtection="1">
      <alignment horizontal="center"/>
    </xf>
    <xf numFmtId="49" fontId="20" fillId="0" borderId="20" xfId="19" applyNumberFormat="1" applyFont="1" applyBorder="1" applyAlignment="1" applyProtection="1">
      <alignment horizontal="center"/>
    </xf>
    <xf numFmtId="49" fontId="22" fillId="16" borderId="10" xfId="19" applyNumberFormat="1" applyFont="1" applyFill="1" applyBorder="1" applyAlignment="1" applyProtection="1">
      <alignment horizontal="center"/>
    </xf>
    <xf numFmtId="49" fontId="22" fillId="16" borderId="14" xfId="19" applyNumberFormat="1" applyFont="1" applyFill="1" applyBorder="1" applyAlignment="1" applyProtection="1">
      <alignment horizontal="center"/>
    </xf>
    <xf numFmtId="49" fontId="22" fillId="15" borderId="18" xfId="19" applyNumberFormat="1" applyFont="1" applyFill="1" applyBorder="1" applyAlignment="1" applyProtection="1">
      <alignment horizontal="center"/>
    </xf>
    <xf numFmtId="49" fontId="22" fillId="17" borderId="12" xfId="19" applyNumberFormat="1" applyFont="1" applyFill="1" applyBorder="1" applyAlignment="1" applyProtection="1">
      <alignment horizontal="center"/>
    </xf>
    <xf numFmtId="49" fontId="22" fillId="17" borderId="18" xfId="19" applyNumberFormat="1" applyFont="1" applyFill="1" applyBorder="1" applyAlignment="1" applyProtection="1">
      <alignment horizontal="center"/>
    </xf>
    <xf numFmtId="49" fontId="22" fillId="0" borderId="21" xfId="19" applyNumberFormat="1" applyFont="1" applyBorder="1" applyAlignment="1" applyProtection="1">
      <alignment horizontal="center"/>
    </xf>
    <xf numFmtId="0" fontId="20" fillId="0" borderId="20" xfId="19" applyFont="1" applyBorder="1" applyAlignment="1" applyProtection="1">
      <alignment horizontal="left" wrapText="1"/>
    </xf>
    <xf numFmtId="0" fontId="20" fillId="0" borderId="20" xfId="19" applyFont="1" applyBorder="1" applyAlignment="1" applyProtection="1">
      <alignment horizontal="center" vertical="center"/>
    </xf>
    <xf numFmtId="49" fontId="22" fillId="0" borderId="14" xfId="19" applyNumberFormat="1" applyFont="1" applyFill="1" applyBorder="1" applyAlignment="1" applyProtection="1">
      <alignment horizontal="center"/>
    </xf>
    <xf numFmtId="49" fontId="22" fillId="0" borderId="13" xfId="19" applyNumberFormat="1" applyFont="1" applyFill="1" applyBorder="1" applyAlignment="1" applyProtection="1">
      <alignment horizontal="center"/>
    </xf>
    <xf numFmtId="49" fontId="22" fillId="0" borderId="22" xfId="19" applyNumberFormat="1" applyFont="1" applyFill="1" applyBorder="1" applyAlignment="1" applyProtection="1">
      <alignment horizontal="center"/>
    </xf>
    <xf numFmtId="49" fontId="22" fillId="0" borderId="23" xfId="19" applyNumberFormat="1" applyFont="1" applyFill="1" applyBorder="1" applyAlignment="1" applyProtection="1">
      <alignment horizontal="center"/>
    </xf>
    <xf numFmtId="49" fontId="22" fillId="0" borderId="17" xfId="19" applyNumberFormat="1" applyFont="1" applyFill="1" applyBorder="1" applyAlignment="1" applyProtection="1">
      <alignment horizontal="center"/>
    </xf>
    <xf numFmtId="49" fontId="22" fillId="16" borderId="15" xfId="19" applyNumberFormat="1" applyFont="1" applyFill="1" applyBorder="1" applyAlignment="1" applyProtection="1">
      <alignment horizontal="center"/>
    </xf>
    <xf numFmtId="49" fontId="22" fillId="0" borderId="22" xfId="19" applyNumberFormat="1" applyFont="1" applyBorder="1" applyAlignment="1" applyProtection="1">
      <alignment horizontal="center"/>
    </xf>
    <xf numFmtId="0" fontId="20" fillId="0" borderId="0" xfId="19" applyFont="1" applyBorder="1" applyProtection="1"/>
    <xf numFmtId="0" fontId="26" fillId="0" borderId="0" xfId="0" applyFont="1" applyProtection="1"/>
    <xf numFmtId="0" fontId="25" fillId="0" borderId="24" xfId="19" applyFont="1" applyBorder="1" applyAlignment="1" applyProtection="1">
      <alignment horizontal="center" vertical="center"/>
    </xf>
    <xf numFmtId="0" fontId="27" fillId="0" borderId="25" xfId="19" applyFont="1" applyBorder="1" applyAlignment="1" applyProtection="1">
      <alignment horizontal="center" vertical="center"/>
    </xf>
    <xf numFmtId="0" fontId="27" fillId="0" borderId="17" xfId="19" applyFont="1" applyBorder="1" applyAlignment="1" applyProtection="1">
      <alignment horizontal="center" vertical="center"/>
    </xf>
    <xf numFmtId="0" fontId="27" fillId="0" borderId="26" xfId="19" applyFont="1" applyBorder="1" applyAlignment="1" applyProtection="1">
      <alignment horizontal="center" vertical="center"/>
    </xf>
    <xf numFmtId="0" fontId="27" fillId="0" borderId="27" xfId="19" applyFont="1" applyBorder="1" applyAlignment="1" applyProtection="1">
      <alignment horizontal="center" vertical="center"/>
    </xf>
    <xf numFmtId="0" fontId="22" fillId="15" borderId="28" xfId="19" applyFont="1" applyFill="1" applyBorder="1" applyAlignment="1" applyProtection="1">
      <alignment horizontal="center" wrapText="1"/>
    </xf>
    <xf numFmtId="49" fontId="25" fillId="0" borderId="29" xfId="19" applyNumberFormat="1" applyFont="1" applyBorder="1" applyAlignment="1" applyProtection="1">
      <alignment horizontal="center" vertical="center" wrapText="1"/>
    </xf>
    <xf numFmtId="49" fontId="25" fillId="0" borderId="17" xfId="19" applyNumberFormat="1" applyFont="1" applyBorder="1" applyAlignment="1" applyProtection="1">
      <alignment horizontal="center" vertical="center" wrapText="1"/>
    </xf>
    <xf numFmtId="0" fontId="25" fillId="0" borderId="29" xfId="19" applyFont="1" applyFill="1" applyBorder="1" applyAlignment="1" applyProtection="1">
      <alignment horizontal="center" vertical="center" wrapText="1"/>
    </xf>
    <xf numFmtId="0" fontId="25" fillId="0" borderId="29" xfId="19" applyFont="1" applyBorder="1" applyAlignment="1" applyProtection="1">
      <alignment horizontal="center" vertical="center" wrapText="1"/>
    </xf>
    <xf numFmtId="0" fontId="25" fillId="0" borderId="17" xfId="19" applyFont="1" applyBorder="1" applyAlignment="1" applyProtection="1">
      <alignment horizontal="center" vertical="center" wrapText="1"/>
    </xf>
    <xf numFmtId="0" fontId="20" fillId="0" borderId="30" xfId="19" applyFont="1" applyBorder="1" applyAlignment="1" applyProtection="1">
      <alignment horizontal="center"/>
    </xf>
    <xf numFmtId="0" fontId="25" fillId="0" borderId="25" xfId="19" applyFont="1" applyBorder="1" applyAlignment="1" applyProtection="1">
      <alignment horizontal="center" vertical="center"/>
    </xf>
    <xf numFmtId="0" fontId="19" fillId="0" borderId="24" xfId="19" applyFont="1" applyBorder="1" applyAlignment="1" applyProtection="1"/>
    <xf numFmtId="49" fontId="20" fillId="0" borderId="31" xfId="19" applyNumberFormat="1" applyFont="1" applyBorder="1" applyAlignment="1" applyProtection="1">
      <alignment horizontal="center"/>
    </xf>
    <xf numFmtId="49" fontId="20" fillId="0" borderId="32" xfId="19" applyNumberFormat="1" applyFont="1" applyBorder="1" applyAlignment="1" applyProtection="1">
      <alignment horizontal="center" vertical="center"/>
    </xf>
    <xf numFmtId="49" fontId="20" fillId="0" borderId="33" xfId="19" applyNumberFormat="1" applyFont="1" applyBorder="1" applyAlignment="1" applyProtection="1">
      <alignment horizontal="center" vertical="center"/>
    </xf>
    <xf numFmtId="0" fontId="20" fillId="0" borderId="34" xfId="19" applyFont="1" applyBorder="1" applyAlignment="1" applyProtection="1">
      <alignment horizontal="center"/>
    </xf>
    <xf numFmtId="49" fontId="22" fillId="0" borderId="23" xfId="19" applyNumberFormat="1" applyFont="1" applyBorder="1" applyAlignment="1" applyProtection="1">
      <alignment horizontal="center"/>
    </xf>
    <xf numFmtId="164" fontId="20" fillId="15" borderId="35" xfId="19" applyNumberFormat="1" applyFont="1" applyFill="1" applyBorder="1" applyAlignment="1" applyProtection="1">
      <alignment horizontal="right"/>
    </xf>
    <xf numFmtId="164" fontId="20" fillId="15" borderId="11" xfId="19" applyNumberFormat="1" applyFont="1" applyFill="1" applyBorder="1" applyAlignment="1" applyProtection="1">
      <alignment horizontal="right"/>
    </xf>
    <xf numFmtId="164" fontId="20" fillId="15" borderId="36" xfId="19" applyNumberFormat="1" applyFont="1" applyFill="1" applyBorder="1" applyAlignment="1" applyProtection="1">
      <alignment horizontal="right"/>
    </xf>
    <xf numFmtId="164" fontId="20" fillId="15" borderId="25" xfId="19" applyNumberFormat="1" applyFont="1" applyFill="1" applyBorder="1" applyAlignment="1" applyProtection="1">
      <alignment horizontal="right"/>
    </xf>
    <xf numFmtId="164" fontId="20" fillId="0" borderId="37" xfId="19" applyNumberFormat="1" applyFont="1" applyBorder="1" applyAlignment="1" applyProtection="1">
      <alignment horizontal="right" wrapText="1"/>
      <protection locked="0"/>
    </xf>
    <xf numFmtId="164" fontId="20" fillId="15" borderId="15" xfId="19" applyNumberFormat="1" applyFont="1" applyFill="1" applyBorder="1" applyAlignment="1" applyProtection="1">
      <alignment horizontal="right"/>
    </xf>
    <xf numFmtId="164" fontId="20" fillId="0" borderId="13" xfId="19" applyNumberFormat="1" applyFont="1" applyBorder="1" applyAlignment="1" applyProtection="1">
      <alignment horizontal="right" wrapText="1"/>
      <protection locked="0"/>
    </xf>
    <xf numFmtId="164" fontId="20" fillId="0" borderId="38" xfId="19" applyNumberFormat="1" applyFont="1" applyBorder="1" applyAlignment="1" applyProtection="1">
      <alignment horizontal="right" wrapText="1"/>
      <protection locked="0"/>
    </xf>
    <xf numFmtId="164" fontId="20" fillId="16" borderId="37" xfId="19" applyNumberFormat="1" applyFont="1" applyFill="1" applyBorder="1" applyAlignment="1" applyProtection="1">
      <alignment horizontal="right"/>
    </xf>
    <xf numFmtId="164" fontId="20" fillId="15" borderId="37" xfId="19" applyNumberFormat="1" applyFont="1" applyFill="1" applyBorder="1" applyAlignment="1" applyProtection="1">
      <alignment horizontal="right"/>
    </xf>
    <xf numFmtId="164" fontId="20" fillId="15" borderId="13" xfId="19" applyNumberFormat="1" applyFont="1" applyFill="1" applyBorder="1" applyAlignment="1" applyProtection="1">
      <alignment horizontal="right"/>
    </xf>
    <xf numFmtId="164" fontId="20" fillId="0" borderId="15" xfId="19" applyNumberFormat="1" applyFont="1" applyBorder="1" applyAlignment="1" applyProtection="1">
      <alignment horizontal="right" wrapText="1"/>
      <protection locked="0"/>
    </xf>
    <xf numFmtId="164" fontId="20" fillId="0" borderId="39" xfId="19" applyNumberFormat="1" applyFont="1" applyBorder="1" applyAlignment="1" applyProtection="1">
      <alignment horizontal="right" wrapText="1"/>
      <protection locked="0"/>
    </xf>
    <xf numFmtId="164" fontId="20" fillId="16" borderId="38" xfId="19" applyNumberFormat="1" applyFont="1" applyFill="1" applyBorder="1" applyAlignment="1" applyProtection="1">
      <alignment horizontal="right"/>
    </xf>
    <xf numFmtId="164" fontId="20" fillId="15" borderId="39" xfId="19" applyNumberFormat="1" applyFont="1" applyFill="1" applyBorder="1" applyAlignment="1" applyProtection="1">
      <alignment horizontal="right"/>
    </xf>
    <xf numFmtId="164" fontId="20" fillId="16" borderId="15" xfId="19" applyNumberFormat="1" applyFont="1" applyFill="1" applyBorder="1" applyAlignment="1" applyProtection="1">
      <alignment horizontal="right"/>
    </xf>
    <xf numFmtId="164" fontId="20" fillId="16" borderId="39" xfId="19" applyNumberFormat="1" applyFont="1" applyFill="1" applyBorder="1" applyAlignment="1" applyProtection="1">
      <alignment horizontal="right"/>
    </xf>
    <xf numFmtId="164" fontId="20" fillId="0" borderId="25" xfId="19" applyNumberFormat="1" applyFont="1" applyBorder="1" applyAlignment="1" applyProtection="1">
      <alignment horizontal="right" wrapText="1"/>
      <protection locked="0"/>
    </xf>
    <xf numFmtId="164" fontId="20" fillId="15" borderId="40" xfId="19" applyNumberFormat="1" applyFont="1" applyFill="1" applyBorder="1" applyAlignment="1" applyProtection="1">
      <alignment horizontal="right"/>
    </xf>
    <xf numFmtId="164" fontId="20" fillId="15" borderId="27" xfId="19" applyNumberFormat="1" applyFont="1" applyFill="1" applyBorder="1" applyAlignment="1" applyProtection="1">
      <alignment horizontal="right"/>
    </xf>
    <xf numFmtId="164" fontId="20" fillId="16" borderId="36" xfId="19" applyNumberFormat="1" applyFont="1" applyFill="1" applyBorder="1" applyAlignment="1" applyProtection="1">
      <alignment horizontal="right"/>
    </xf>
    <xf numFmtId="164" fontId="20" fillId="17" borderId="15" xfId="19" applyNumberFormat="1" applyFont="1" applyFill="1" applyBorder="1" applyAlignment="1" applyProtection="1">
      <alignment horizontal="right"/>
    </xf>
    <xf numFmtId="164" fontId="20" fillId="17" borderId="39" xfId="19" applyNumberFormat="1" applyFont="1" applyFill="1" applyBorder="1" applyAlignment="1" applyProtection="1">
      <alignment horizontal="right"/>
    </xf>
    <xf numFmtId="164" fontId="20" fillId="0" borderId="37" xfId="19" applyNumberFormat="1" applyFont="1" applyBorder="1" applyAlignment="1" applyProtection="1">
      <alignment horizontal="right"/>
      <protection locked="0"/>
    </xf>
    <xf numFmtId="164" fontId="20" fillId="0" borderId="13" xfId="19" applyNumberFormat="1" applyFont="1" applyBorder="1" applyAlignment="1" applyProtection="1">
      <alignment horizontal="right"/>
      <protection locked="0"/>
    </xf>
    <xf numFmtId="164" fontId="20" fillId="0" borderId="38" xfId="19" applyNumberFormat="1" applyFont="1" applyBorder="1" applyAlignment="1" applyProtection="1">
      <alignment horizontal="right"/>
      <protection locked="0"/>
    </xf>
    <xf numFmtId="164" fontId="20" fillId="0" borderId="25" xfId="19" applyNumberFormat="1" applyFont="1" applyBorder="1" applyAlignment="1" applyProtection="1">
      <alignment horizontal="right"/>
      <protection locked="0"/>
    </xf>
    <xf numFmtId="164" fontId="20" fillId="0" borderId="15" xfId="19" applyNumberFormat="1" applyFont="1" applyBorder="1" applyAlignment="1" applyProtection="1">
      <alignment horizontal="right"/>
      <protection locked="0"/>
    </xf>
    <xf numFmtId="164" fontId="20" fillId="0" borderId="39" xfId="19" applyNumberFormat="1" applyFont="1" applyBorder="1" applyAlignment="1" applyProtection="1">
      <alignment horizontal="right"/>
      <protection locked="0"/>
    </xf>
    <xf numFmtId="164" fontId="20" fillId="16" borderId="13" xfId="19" applyNumberFormat="1" applyFont="1" applyFill="1" applyBorder="1" applyAlignment="1" applyProtection="1">
      <alignment horizontal="right"/>
    </xf>
    <xf numFmtId="164" fontId="20" fillId="0" borderId="26" xfId="19" applyNumberFormat="1" applyFont="1" applyBorder="1" applyAlignment="1" applyProtection="1">
      <alignment horizontal="right"/>
      <protection locked="0"/>
    </xf>
    <xf numFmtId="164" fontId="20" fillId="15" borderId="24" xfId="19" applyNumberFormat="1" applyFont="1" applyFill="1" applyBorder="1" applyAlignment="1" applyProtection="1">
      <alignment horizontal="right"/>
    </xf>
    <xf numFmtId="164" fontId="20" fillId="0" borderId="17" xfId="19" applyNumberFormat="1" applyFont="1" applyBorder="1" applyAlignment="1" applyProtection="1">
      <alignment horizontal="right"/>
      <protection locked="0"/>
    </xf>
    <xf numFmtId="164" fontId="20" fillId="0" borderId="41" xfId="19" applyNumberFormat="1" applyFont="1" applyBorder="1" applyAlignment="1" applyProtection="1">
      <alignment horizontal="right"/>
      <protection locked="0"/>
    </xf>
    <xf numFmtId="164" fontId="20" fillId="16" borderId="35" xfId="19" applyNumberFormat="1" applyFont="1" applyFill="1" applyBorder="1" applyAlignment="1" applyProtection="1">
      <alignment horizontal="right"/>
    </xf>
    <xf numFmtId="164" fontId="20" fillId="0" borderId="37" xfId="19" applyNumberFormat="1" applyFont="1" applyFill="1" applyBorder="1" applyAlignment="1" applyProtection="1">
      <alignment horizontal="right"/>
      <protection locked="0"/>
    </xf>
    <xf numFmtId="164" fontId="20" fillId="0" borderId="13" xfId="19" applyNumberFormat="1" applyFont="1" applyFill="1" applyBorder="1" applyAlignment="1" applyProtection="1">
      <alignment horizontal="right"/>
      <protection locked="0"/>
    </xf>
    <xf numFmtId="164" fontId="20" fillId="0" borderId="38" xfId="19" applyNumberFormat="1" applyFont="1" applyFill="1" applyBorder="1" applyAlignment="1" applyProtection="1">
      <alignment horizontal="right"/>
      <protection locked="0"/>
    </xf>
    <xf numFmtId="164" fontId="20" fillId="0" borderId="25" xfId="19" applyNumberFormat="1" applyFont="1" applyFill="1" applyBorder="1" applyAlignment="1" applyProtection="1">
      <alignment horizontal="right"/>
      <protection locked="0"/>
    </xf>
    <xf numFmtId="164" fontId="20" fillId="0" borderId="15" xfId="19" applyNumberFormat="1" applyFont="1" applyFill="1" applyBorder="1" applyAlignment="1" applyProtection="1">
      <alignment horizontal="right"/>
      <protection locked="0"/>
    </xf>
    <xf numFmtId="164" fontId="20" fillId="0" borderId="39" xfId="19" applyNumberFormat="1" applyFont="1" applyFill="1" applyBorder="1" applyAlignment="1" applyProtection="1">
      <alignment horizontal="right"/>
      <protection locked="0"/>
    </xf>
    <xf numFmtId="164" fontId="20" fillId="16" borderId="25" xfId="19" applyNumberFormat="1" applyFont="1" applyFill="1" applyBorder="1" applyAlignment="1" applyProtection="1">
      <alignment horizontal="right"/>
    </xf>
    <xf numFmtId="164" fontId="20" fillId="0" borderId="24" xfId="19" applyNumberFormat="1" applyFont="1" applyFill="1" applyBorder="1" applyAlignment="1" applyProtection="1">
      <alignment horizontal="right"/>
      <protection locked="0"/>
    </xf>
    <xf numFmtId="164" fontId="20" fillId="0" borderId="23" xfId="19" applyNumberFormat="1" applyFont="1" applyFill="1" applyBorder="1" applyAlignment="1" applyProtection="1">
      <alignment horizontal="right"/>
      <protection locked="0"/>
    </xf>
    <xf numFmtId="164" fontId="20" fillId="0" borderId="42" xfId="19" applyNumberFormat="1" applyFont="1" applyFill="1" applyBorder="1" applyAlignment="1" applyProtection="1">
      <alignment horizontal="right"/>
      <protection locked="0"/>
    </xf>
    <xf numFmtId="164" fontId="20" fillId="0" borderId="26" xfId="19" applyNumberFormat="1" applyFont="1" applyFill="1" applyBorder="1" applyAlignment="1" applyProtection="1">
      <alignment horizontal="right"/>
      <protection locked="0"/>
    </xf>
    <xf numFmtId="164" fontId="20" fillId="0" borderId="17" xfId="19" applyNumberFormat="1" applyFont="1" applyFill="1" applyBorder="1" applyAlignment="1" applyProtection="1">
      <alignment horizontal="right"/>
      <protection locked="0"/>
    </xf>
    <xf numFmtId="164" fontId="20" fillId="0" borderId="41" xfId="19" applyNumberFormat="1" applyFont="1" applyFill="1" applyBorder="1" applyAlignment="1" applyProtection="1">
      <alignment horizontal="right"/>
      <protection locked="0"/>
    </xf>
    <xf numFmtId="164" fontId="20" fillId="0" borderId="24" xfId="19" applyNumberFormat="1" applyFont="1" applyBorder="1" applyAlignment="1" applyProtection="1">
      <alignment horizontal="right"/>
      <protection locked="0"/>
    </xf>
    <xf numFmtId="164" fontId="20" fillId="0" borderId="23" xfId="19" applyNumberFormat="1" applyFont="1" applyBorder="1" applyAlignment="1" applyProtection="1">
      <alignment horizontal="right"/>
      <protection locked="0"/>
    </xf>
    <xf numFmtId="164" fontId="20" fillId="0" borderId="42" xfId="19" applyNumberFormat="1" applyFont="1" applyBorder="1" applyAlignment="1" applyProtection="1">
      <alignment horizontal="right"/>
      <protection locked="0"/>
    </xf>
    <xf numFmtId="14" fontId="20" fillId="0" borderId="32" xfId="19" applyNumberFormat="1" applyFont="1" applyBorder="1" applyAlignment="1" applyProtection="1">
      <alignment horizontal="center" vertical="center"/>
    </xf>
    <xf numFmtId="49" fontId="20" fillId="0" borderId="43" xfId="19" applyNumberFormat="1" applyFont="1" applyFill="1" applyBorder="1" applyAlignment="1" applyProtection="1">
      <alignment horizontal="center" vertical="center"/>
    </xf>
    <xf numFmtId="0" fontId="20" fillId="0" borderId="0" xfId="19" applyFont="1" applyFill="1" applyAlignment="1" applyProtection="1">
      <alignment horizontal="right" indent="1"/>
    </xf>
    <xf numFmtId="49" fontId="21" fillId="0" borderId="0" xfId="0" applyNumberFormat="1" applyFont="1" applyProtection="1"/>
    <xf numFmtId="49" fontId="23" fillId="0" borderId="0" xfId="0" applyNumberFormat="1" applyFont="1" applyProtection="1"/>
    <xf numFmtId="49" fontId="26" fillId="0" borderId="0" xfId="0" applyNumberFormat="1" applyFont="1" applyProtection="1"/>
    <xf numFmtId="0" fontId="19" fillId="0" borderId="0" xfId="19" applyFont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left" wrapText="1"/>
      <protection locked="0"/>
    </xf>
    <xf numFmtId="0" fontId="21" fillId="0" borderId="32" xfId="0" applyFont="1" applyBorder="1" applyAlignment="1" applyProtection="1">
      <alignment horizontal="center"/>
    </xf>
    <xf numFmtId="49" fontId="22" fillId="16" borderId="11" xfId="19" applyNumberFormat="1" applyFont="1" applyFill="1" applyBorder="1" applyAlignment="1" applyProtection="1">
      <alignment horizontal="center"/>
    </xf>
    <xf numFmtId="164" fontId="20" fillId="15" borderId="26" xfId="19" applyNumberFormat="1" applyFont="1" applyFill="1" applyBorder="1" applyAlignment="1" applyProtection="1">
      <alignment horizontal="right"/>
    </xf>
    <xf numFmtId="49" fontId="22" fillId="16" borderId="21" xfId="19" applyNumberFormat="1" applyFont="1" applyFill="1" applyBorder="1" applyAlignment="1" applyProtection="1">
      <alignment horizontal="center"/>
    </xf>
    <xf numFmtId="49" fontId="22" fillId="0" borderId="30" xfId="19" applyNumberFormat="1" applyFont="1" applyBorder="1" applyAlignment="1" applyProtection="1">
      <alignment horizontal="center"/>
    </xf>
    <xf numFmtId="0" fontId="27" fillId="0" borderId="40" xfId="19" applyFont="1" applyBorder="1" applyAlignment="1" applyProtection="1">
      <alignment horizontal="center" vertical="center"/>
    </xf>
    <xf numFmtId="164" fontId="20" fillId="0" borderId="40" xfId="19" applyNumberFormat="1" applyFont="1" applyFill="1" applyBorder="1" applyAlignment="1" applyProtection="1">
      <alignment horizontal="right"/>
      <protection locked="0"/>
    </xf>
    <xf numFmtId="164" fontId="20" fillId="0" borderId="27" xfId="19" applyNumberFormat="1" applyFont="1" applyFill="1" applyBorder="1" applyAlignment="1" applyProtection="1">
      <alignment horizontal="right"/>
      <protection locked="0"/>
    </xf>
    <xf numFmtId="164" fontId="20" fillId="0" borderId="44" xfId="19" applyNumberFormat="1" applyFont="1" applyFill="1" applyBorder="1" applyAlignment="1" applyProtection="1">
      <alignment horizontal="right"/>
      <protection locked="0"/>
    </xf>
    <xf numFmtId="49" fontId="22" fillId="0" borderId="12" xfId="19" applyNumberFormat="1" applyFont="1" applyFill="1" applyBorder="1" applyAlignment="1" applyProtection="1">
      <alignment horizontal="center"/>
    </xf>
    <xf numFmtId="0" fontId="28" fillId="0" borderId="45" xfId="19" applyFont="1" applyBorder="1" applyAlignment="1" applyProtection="1">
      <alignment horizontal="left" wrapText="1" indent="3"/>
    </xf>
    <xf numFmtId="49" fontId="22" fillId="0" borderId="46" xfId="19" applyNumberFormat="1" applyFont="1" applyBorder="1" applyAlignment="1" applyProtection="1">
      <alignment horizontal="center"/>
    </xf>
    <xf numFmtId="49" fontId="22" fillId="0" borderId="47" xfId="19" applyNumberFormat="1" applyFont="1" applyBorder="1" applyAlignment="1" applyProtection="1">
      <alignment horizontal="center"/>
    </xf>
    <xf numFmtId="164" fontId="20" fillId="0" borderId="48" xfId="19" applyNumberFormat="1" applyFont="1" applyBorder="1" applyAlignment="1" applyProtection="1">
      <alignment horizontal="right" wrapText="1"/>
      <protection locked="0"/>
    </xf>
    <xf numFmtId="164" fontId="20" fillId="0" borderId="49" xfId="19" applyNumberFormat="1" applyFont="1" applyBorder="1" applyAlignment="1" applyProtection="1">
      <alignment horizontal="right" wrapText="1"/>
      <protection locked="0"/>
    </xf>
    <xf numFmtId="49" fontId="22" fillId="18" borderId="12" xfId="19" applyNumberFormat="1" applyFont="1" applyFill="1" applyBorder="1" applyAlignment="1" applyProtection="1">
      <alignment horizontal="center"/>
    </xf>
    <xf numFmtId="49" fontId="22" fillId="18" borderId="18" xfId="19" applyNumberFormat="1" applyFont="1" applyFill="1" applyBorder="1" applyAlignment="1" applyProtection="1">
      <alignment horizontal="center"/>
    </xf>
    <xf numFmtId="164" fontId="20" fillId="18" borderId="26" xfId="19" applyNumberFormat="1" applyFont="1" applyFill="1" applyBorder="1" applyAlignment="1" applyProtection="1">
      <alignment horizontal="right"/>
      <protection locked="0"/>
    </xf>
    <xf numFmtId="164" fontId="20" fillId="18" borderId="41" xfId="19" applyNumberFormat="1" applyFont="1" applyFill="1" applyBorder="1" applyAlignment="1" applyProtection="1">
      <alignment horizontal="right"/>
      <protection locked="0"/>
    </xf>
    <xf numFmtId="164" fontId="20" fillId="15" borderId="48" xfId="19" applyNumberFormat="1" applyFont="1" applyFill="1" applyBorder="1" applyAlignment="1" applyProtection="1">
      <alignment horizontal="right"/>
    </xf>
    <xf numFmtId="164" fontId="20" fillId="0" borderId="48" xfId="19" applyNumberFormat="1" applyFont="1" applyBorder="1" applyAlignment="1" applyProtection="1">
      <alignment horizontal="right"/>
      <protection locked="0"/>
    </xf>
    <xf numFmtId="164" fontId="20" fillId="0" borderId="47" xfId="19" applyNumberFormat="1" applyFont="1" applyBorder="1" applyAlignment="1" applyProtection="1">
      <alignment horizontal="right"/>
      <protection locked="0"/>
    </xf>
    <xf numFmtId="164" fontId="20" fillId="0" borderId="49" xfId="19" applyNumberFormat="1" applyFont="1" applyBorder="1" applyAlignment="1" applyProtection="1">
      <alignment horizontal="right"/>
      <protection locked="0"/>
    </xf>
    <xf numFmtId="164" fontId="20" fillId="15" borderId="47" xfId="19" applyNumberFormat="1" applyFont="1" applyFill="1" applyBorder="1" applyAlignment="1" applyProtection="1">
      <alignment horizontal="right"/>
    </xf>
    <xf numFmtId="49" fontId="22" fillId="15" borderId="15" xfId="19" applyNumberFormat="1" applyFont="1" applyFill="1" applyBorder="1" applyAlignment="1" applyProtection="1">
      <alignment horizontal="center"/>
    </xf>
    <xf numFmtId="49" fontId="22" fillId="16" borderId="50" xfId="19" applyNumberFormat="1" applyFont="1" applyFill="1" applyBorder="1" applyAlignment="1" applyProtection="1">
      <alignment horizontal="center"/>
    </xf>
    <xf numFmtId="164" fontId="20" fillId="16" borderId="11" xfId="19" applyNumberFormat="1" applyFont="1" applyFill="1" applyBorder="1" applyAlignment="1" applyProtection="1">
      <alignment horizontal="right"/>
    </xf>
    <xf numFmtId="49" fontId="22" fillId="18" borderId="19" xfId="19" applyNumberFormat="1" applyFont="1" applyFill="1" applyBorder="1" applyAlignment="1" applyProtection="1">
      <alignment horizontal="center"/>
    </xf>
    <xf numFmtId="49" fontId="22" fillId="18" borderId="30" xfId="19" applyNumberFormat="1" applyFont="1" applyFill="1" applyBorder="1" applyAlignment="1" applyProtection="1">
      <alignment horizontal="center"/>
    </xf>
    <xf numFmtId="49" fontId="22" fillId="0" borderId="15" xfId="19" applyNumberFormat="1" applyFont="1" applyFill="1" applyBorder="1" applyAlignment="1" applyProtection="1">
      <alignment horizontal="center"/>
    </xf>
    <xf numFmtId="49" fontId="22" fillId="0" borderId="27" xfId="19" applyNumberFormat="1" applyFont="1" applyBorder="1" applyAlignment="1" applyProtection="1">
      <alignment horizontal="center"/>
    </xf>
    <xf numFmtId="164" fontId="20" fillId="0" borderId="40" xfId="19" applyNumberFormat="1" applyFont="1" applyBorder="1" applyAlignment="1" applyProtection="1">
      <alignment horizontal="right"/>
      <protection locked="0"/>
    </xf>
    <xf numFmtId="164" fontId="20" fillId="0" borderId="27" xfId="19" applyNumberFormat="1" applyFont="1" applyBorder="1" applyAlignment="1" applyProtection="1">
      <alignment horizontal="right"/>
      <protection locked="0"/>
    </xf>
    <xf numFmtId="164" fontId="20" fillId="0" borderId="44" xfId="19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</xf>
    <xf numFmtId="49" fontId="20" fillId="0" borderId="20" xfId="19" applyNumberFormat="1" applyFont="1" applyBorder="1" applyAlignment="1" applyProtection="1">
      <alignment horizontal="right"/>
    </xf>
    <xf numFmtId="164" fontId="20" fillId="0" borderId="13" xfId="19" applyNumberFormat="1" applyFont="1" applyFill="1" applyBorder="1" applyAlignment="1" applyProtection="1">
      <alignment horizontal="right" wrapText="1"/>
      <protection locked="0"/>
    </xf>
    <xf numFmtId="49" fontId="22" fillId="0" borderId="18" xfId="19" applyNumberFormat="1" applyFont="1" applyBorder="1" applyAlignment="1" applyProtection="1">
      <alignment horizontal="center" wrapText="1"/>
    </xf>
    <xf numFmtId="49" fontId="22" fillId="18" borderId="13" xfId="19" applyNumberFormat="1" applyFont="1" applyFill="1" applyBorder="1" applyAlignment="1" applyProtection="1">
      <alignment horizontal="center"/>
    </xf>
    <xf numFmtId="164" fontId="20" fillId="18" borderId="25" xfId="19" applyNumberFormat="1" applyFont="1" applyFill="1" applyBorder="1" applyAlignment="1" applyProtection="1">
      <alignment horizontal="right"/>
    </xf>
    <xf numFmtId="164" fontId="20" fillId="18" borderId="15" xfId="19" applyNumberFormat="1" applyFont="1" applyFill="1" applyBorder="1" applyAlignment="1" applyProtection="1">
      <alignment horizontal="right"/>
    </xf>
    <xf numFmtId="164" fontId="20" fillId="18" borderId="37" xfId="19" applyNumberFormat="1" applyFont="1" applyFill="1" applyBorder="1" applyAlignment="1" applyProtection="1">
      <alignment horizontal="right"/>
    </xf>
    <xf numFmtId="49" fontId="22" fillId="18" borderId="15" xfId="19" applyNumberFormat="1" applyFont="1" applyFill="1" applyBorder="1" applyAlignment="1" applyProtection="1">
      <alignment horizontal="center"/>
    </xf>
    <xf numFmtId="49" fontId="22" fillId="18" borderId="10" xfId="19" applyNumberFormat="1" applyFont="1" applyFill="1" applyBorder="1" applyAlignment="1" applyProtection="1">
      <alignment horizontal="center"/>
    </xf>
    <xf numFmtId="49" fontId="22" fillId="18" borderId="11" xfId="19" applyNumberFormat="1" applyFont="1" applyFill="1" applyBorder="1" applyAlignment="1" applyProtection="1">
      <alignment horizontal="center"/>
    </xf>
    <xf numFmtId="164" fontId="20" fillId="18" borderId="11" xfId="19" applyNumberFormat="1" applyFont="1" applyFill="1" applyBorder="1" applyAlignment="1" applyProtection="1">
      <alignment horizontal="right"/>
    </xf>
    <xf numFmtId="49" fontId="22" fillId="18" borderId="14" xfId="19" applyNumberFormat="1" applyFont="1" applyFill="1" applyBorder="1" applyAlignment="1" applyProtection="1">
      <alignment horizontal="center"/>
    </xf>
    <xf numFmtId="164" fontId="20" fillId="18" borderId="13" xfId="19" applyNumberFormat="1" applyFont="1" applyFill="1" applyBorder="1" applyAlignment="1" applyProtection="1">
      <alignment horizontal="right"/>
    </xf>
    <xf numFmtId="164" fontId="20" fillId="0" borderId="37" xfId="19" applyNumberFormat="1" applyFont="1" applyFill="1" applyBorder="1" applyAlignment="1" applyProtection="1">
      <alignment horizontal="right" wrapText="1"/>
      <protection locked="0"/>
    </xf>
    <xf numFmtId="164" fontId="20" fillId="18" borderId="39" xfId="19" applyNumberFormat="1" applyFont="1" applyFill="1" applyBorder="1" applyAlignment="1" applyProtection="1">
      <alignment horizontal="right"/>
    </xf>
    <xf numFmtId="164" fontId="20" fillId="18" borderId="36" xfId="19" applyNumberFormat="1" applyFont="1" applyFill="1" applyBorder="1" applyAlignment="1" applyProtection="1">
      <alignment horizontal="right"/>
    </xf>
    <xf numFmtId="164" fontId="20" fillId="18" borderId="38" xfId="19" applyNumberFormat="1" applyFont="1" applyFill="1" applyBorder="1" applyAlignment="1" applyProtection="1">
      <alignment horizontal="right"/>
    </xf>
    <xf numFmtId="49" fontId="22" fillId="0" borderId="13" xfId="19" applyNumberFormat="1" applyFont="1" applyBorder="1" applyAlignment="1" applyProtection="1">
      <alignment horizontal="center"/>
      <protection locked="0"/>
    </xf>
    <xf numFmtId="49" fontId="22" fillId="0" borderId="15" xfId="19" applyNumberFormat="1" applyFont="1" applyBorder="1" applyAlignment="1" applyProtection="1">
      <alignment horizontal="center"/>
      <protection locked="0"/>
    </xf>
    <xf numFmtId="49" fontId="22" fillId="0" borderId="21" xfId="19" applyNumberFormat="1" applyFont="1" applyBorder="1" applyAlignment="1" applyProtection="1">
      <alignment horizontal="center"/>
      <protection locked="0"/>
    </xf>
    <xf numFmtId="49" fontId="22" fillId="0" borderId="18" xfId="19" applyNumberFormat="1" applyFont="1" applyBorder="1" applyAlignment="1" applyProtection="1">
      <alignment horizontal="center"/>
      <protection locked="0"/>
    </xf>
    <xf numFmtId="164" fontId="20" fillId="15" borderId="17" xfId="19" applyNumberFormat="1" applyFont="1" applyFill="1" applyBorder="1" applyAlignment="1" applyProtection="1">
      <alignment horizontal="right"/>
    </xf>
    <xf numFmtId="49" fontId="28" fillId="18" borderId="28" xfId="19" applyNumberFormat="1" applyFont="1" applyFill="1" applyBorder="1" applyAlignment="1" applyProtection="1">
      <alignment horizontal="left" wrapText="1"/>
    </xf>
    <xf numFmtId="49" fontId="20" fillId="0" borderId="28" xfId="19" applyNumberFormat="1" applyFont="1" applyBorder="1" applyAlignment="1" applyProtection="1">
      <alignment horizontal="left" wrapText="1" indent="4"/>
    </xf>
    <xf numFmtId="49" fontId="28" fillId="0" borderId="28" xfId="19" applyNumberFormat="1" applyFont="1" applyBorder="1" applyAlignment="1" applyProtection="1">
      <alignment horizontal="left" wrapText="1" indent="1"/>
    </xf>
    <xf numFmtId="49" fontId="28" fillId="0" borderId="28" xfId="19" applyNumberFormat="1" applyFont="1" applyBorder="1" applyAlignment="1" applyProtection="1">
      <alignment horizontal="left" wrapText="1"/>
    </xf>
    <xf numFmtId="49" fontId="20" fillId="0" borderId="45" xfId="19" applyNumberFormat="1" applyFont="1" applyBorder="1" applyAlignment="1" applyProtection="1">
      <alignment horizontal="left" wrapText="1" indent="4"/>
    </xf>
    <xf numFmtId="49" fontId="20" fillId="0" borderId="28" xfId="19" applyNumberFormat="1" applyFont="1" applyBorder="1" applyAlignment="1" applyProtection="1">
      <alignment horizontal="left" wrapText="1" indent="3"/>
    </xf>
    <xf numFmtId="49" fontId="28" fillId="18" borderId="51" xfId="19" applyNumberFormat="1" applyFont="1" applyFill="1" applyBorder="1" applyAlignment="1" applyProtection="1">
      <alignment horizontal="left" wrapText="1"/>
    </xf>
    <xf numFmtId="49" fontId="22" fillId="15" borderId="28" xfId="19" applyNumberFormat="1" applyFont="1" applyFill="1" applyBorder="1" applyAlignment="1" applyProtection="1">
      <alignment horizontal="center" vertical="center" wrapText="1"/>
    </xf>
    <xf numFmtId="49" fontId="21" fillId="0" borderId="12" xfId="0" applyNumberFormat="1" applyFont="1" applyBorder="1" applyProtection="1"/>
    <xf numFmtId="49" fontId="21" fillId="0" borderId="15" xfId="0" applyNumberFormat="1" applyFont="1" applyBorder="1" applyProtection="1"/>
    <xf numFmtId="49" fontId="22" fillId="15" borderId="28" xfId="19" applyNumberFormat="1" applyFont="1" applyFill="1" applyBorder="1" applyAlignment="1" applyProtection="1">
      <alignment horizontal="center" wrapText="1"/>
    </xf>
    <xf numFmtId="49" fontId="28" fillId="17" borderId="28" xfId="19" applyNumberFormat="1" applyFont="1" applyFill="1" applyBorder="1" applyAlignment="1" applyProtection="1">
      <alignment horizontal="left" wrapText="1" indent="1"/>
    </xf>
    <xf numFmtId="49" fontId="22" fillId="16" borderId="28" xfId="19" applyNumberFormat="1" applyFont="1" applyFill="1" applyBorder="1" applyAlignment="1" applyProtection="1">
      <alignment horizontal="center" wrapText="1"/>
    </xf>
    <xf numFmtId="49" fontId="20" fillId="18" borderId="28" xfId="19" applyNumberFormat="1" applyFont="1" applyFill="1" applyBorder="1" applyAlignment="1" applyProtection="1">
      <alignment horizontal="left" wrapText="1" indent="3"/>
    </xf>
    <xf numFmtId="49" fontId="20" fillId="0" borderId="51" xfId="19" applyNumberFormat="1" applyFont="1" applyBorder="1" applyAlignment="1" applyProtection="1">
      <alignment horizontal="left" wrapText="1" indent="4"/>
    </xf>
    <xf numFmtId="49" fontId="20" fillId="0" borderId="51" xfId="19" applyNumberFormat="1" applyFont="1" applyBorder="1" applyAlignment="1" applyProtection="1">
      <alignment horizontal="left" wrapText="1" indent="3"/>
    </xf>
    <xf numFmtId="49" fontId="20" fillId="18" borderId="51" xfId="19" applyNumberFormat="1" applyFont="1" applyFill="1" applyBorder="1" applyAlignment="1" applyProtection="1">
      <alignment horizontal="left" wrapText="1" indent="3"/>
    </xf>
    <xf numFmtId="49" fontId="22" fillId="16" borderId="51" xfId="19" applyNumberFormat="1" applyFont="1" applyFill="1" applyBorder="1" applyAlignment="1" applyProtection="1">
      <alignment horizontal="center" wrapText="1"/>
    </xf>
    <xf numFmtId="49" fontId="20" fillId="16" borderId="45" xfId="19" applyNumberFormat="1" applyFont="1" applyFill="1" applyBorder="1" applyAlignment="1" applyProtection="1">
      <alignment horizontal="center" wrapText="1"/>
    </xf>
    <xf numFmtId="49" fontId="28" fillId="16" borderId="52" xfId="19" applyNumberFormat="1" applyFont="1" applyFill="1" applyBorder="1" applyAlignment="1" applyProtection="1">
      <alignment horizontal="left" wrapText="1"/>
    </xf>
    <xf numFmtId="49" fontId="28" fillId="16" borderId="53" xfId="19" applyNumberFormat="1" applyFont="1" applyFill="1" applyBorder="1" applyAlignment="1" applyProtection="1">
      <alignment horizontal="left" wrapText="1"/>
    </xf>
    <xf numFmtId="164" fontId="20" fillId="0" borderId="15" xfId="19" applyNumberFormat="1" applyFont="1" applyBorder="1" applyAlignment="1" applyProtection="1">
      <alignment horizontal="right"/>
    </xf>
    <xf numFmtId="164" fontId="20" fillId="0" borderId="38" xfId="19" applyNumberFormat="1" applyFont="1" applyBorder="1" applyAlignment="1" applyProtection="1">
      <alignment horizontal="right"/>
    </xf>
    <xf numFmtId="49" fontId="20" fillId="0" borderId="53" xfId="19" applyNumberFormat="1" applyFont="1" applyBorder="1" applyAlignment="1" applyProtection="1">
      <alignment horizontal="left" wrapText="1" indent="4"/>
    </xf>
    <xf numFmtId="49" fontId="20" fillId="0" borderId="0" xfId="19" applyNumberFormat="1" applyFont="1" applyBorder="1" applyAlignment="1" applyProtection="1">
      <alignment horizontal="left" wrapText="1" indent="4"/>
    </xf>
    <xf numFmtId="49" fontId="20" fillId="0" borderId="28" xfId="19" applyNumberFormat="1" applyFont="1" applyFill="1" applyBorder="1" applyAlignment="1" applyProtection="1">
      <alignment horizontal="left" wrapText="1" indent="4"/>
    </xf>
    <xf numFmtId="49" fontId="20" fillId="0" borderId="53" xfId="19" applyNumberFormat="1" applyFont="1" applyFill="1" applyBorder="1" applyAlignment="1" applyProtection="1">
      <alignment horizontal="left" wrapText="1" indent="4"/>
    </xf>
    <xf numFmtId="49" fontId="29" fillId="0" borderId="12" xfId="0" applyNumberFormat="1" applyFont="1" applyBorder="1" applyAlignment="1" applyProtection="1">
      <alignment horizontal="center"/>
    </xf>
    <xf numFmtId="49" fontId="29" fillId="0" borderId="15" xfId="0" applyNumberFormat="1" applyFont="1" applyBorder="1" applyAlignment="1" applyProtection="1">
      <alignment horizontal="center"/>
      <protection locked="0"/>
    </xf>
    <xf numFmtId="164" fontId="20" fillId="15" borderId="23" xfId="19" applyNumberFormat="1" applyFont="1" applyFill="1" applyBorder="1" applyAlignment="1" applyProtection="1">
      <alignment horizontal="right"/>
    </xf>
    <xf numFmtId="49" fontId="20" fillId="19" borderId="28" xfId="19" applyNumberFormat="1" applyFont="1" applyFill="1" applyBorder="1" applyAlignment="1" applyProtection="1">
      <alignment horizontal="left" wrapText="1" indent="4"/>
    </xf>
    <xf numFmtId="49" fontId="22" fillId="19" borderId="12" xfId="19" applyNumberFormat="1" applyFont="1" applyFill="1" applyBorder="1" applyAlignment="1" applyProtection="1">
      <alignment horizontal="center"/>
    </xf>
    <xf numFmtId="49" fontId="22" fillId="19" borderId="13" xfId="19" applyNumberFormat="1" applyFont="1" applyFill="1" applyBorder="1" applyAlignment="1" applyProtection="1">
      <alignment horizontal="center"/>
      <protection locked="0"/>
    </xf>
    <xf numFmtId="164" fontId="20" fillId="20" borderId="25" xfId="19" applyNumberFormat="1" applyFont="1" applyFill="1" applyBorder="1" applyAlignment="1" applyProtection="1">
      <alignment horizontal="right"/>
    </xf>
    <xf numFmtId="164" fontId="20" fillId="19" borderId="37" xfId="19" applyNumberFormat="1" applyFont="1" applyFill="1" applyBorder="1" applyAlignment="1" applyProtection="1">
      <alignment horizontal="right" wrapText="1"/>
      <protection locked="0"/>
    </xf>
    <xf numFmtId="164" fontId="20" fillId="20" borderId="15" xfId="19" applyNumberFormat="1" applyFont="1" applyFill="1" applyBorder="1" applyAlignment="1" applyProtection="1">
      <alignment horizontal="right"/>
    </xf>
    <xf numFmtId="164" fontId="20" fillId="19" borderId="13" xfId="19" applyNumberFormat="1" applyFont="1" applyFill="1" applyBorder="1" applyAlignment="1" applyProtection="1">
      <alignment horizontal="right" wrapText="1"/>
      <protection locked="0"/>
    </xf>
    <xf numFmtId="164" fontId="20" fillId="19" borderId="38" xfId="19" applyNumberFormat="1" applyFont="1" applyFill="1" applyBorder="1" applyAlignment="1" applyProtection="1">
      <alignment horizontal="right" wrapText="1"/>
      <protection locked="0"/>
    </xf>
    <xf numFmtId="0" fontId="23" fillId="19" borderId="0" xfId="0" applyFont="1" applyFill="1" applyProtection="1"/>
    <xf numFmtId="49" fontId="30" fillId="16" borderId="53" xfId="19" applyNumberFormat="1" applyFont="1" applyFill="1" applyBorder="1" applyAlignment="1" applyProtection="1">
      <alignment horizontal="left" wrapText="1"/>
    </xf>
    <xf numFmtId="49" fontId="30" fillId="18" borderId="51" xfId="19" applyNumberFormat="1" applyFont="1" applyFill="1" applyBorder="1" applyAlignment="1" applyProtection="1">
      <alignment horizontal="left" wrapText="1"/>
    </xf>
    <xf numFmtId="49" fontId="31" fillId="0" borderId="51" xfId="19" applyNumberFormat="1" applyFont="1" applyBorder="1" applyAlignment="1" applyProtection="1">
      <alignment horizontal="left" wrapText="1" indent="4"/>
    </xf>
    <xf numFmtId="49" fontId="31" fillId="0" borderId="28" xfId="19" applyNumberFormat="1" applyFont="1" applyBorder="1" applyAlignment="1" applyProtection="1">
      <alignment horizontal="left" wrapText="1" indent="4"/>
    </xf>
    <xf numFmtId="49" fontId="31" fillId="0" borderId="28" xfId="19" applyNumberFormat="1" applyFont="1" applyFill="1" applyBorder="1" applyAlignment="1" applyProtection="1">
      <alignment horizontal="left" wrapText="1" indent="4"/>
    </xf>
    <xf numFmtId="49" fontId="30" fillId="18" borderId="28" xfId="19" applyNumberFormat="1" applyFont="1" applyFill="1" applyBorder="1" applyAlignment="1" applyProtection="1">
      <alignment horizontal="left" wrapText="1"/>
    </xf>
    <xf numFmtId="49" fontId="32" fillId="16" borderId="28" xfId="19" applyNumberFormat="1" applyFont="1" applyFill="1" applyBorder="1" applyAlignment="1" applyProtection="1">
      <alignment horizontal="center" wrapText="1"/>
    </xf>
    <xf numFmtId="49" fontId="30" fillId="16" borderId="52" xfId="19" applyNumberFormat="1" applyFont="1" applyFill="1" applyBorder="1" applyAlignment="1" applyProtection="1">
      <alignment horizontal="left" wrapText="1"/>
    </xf>
    <xf numFmtId="49" fontId="31" fillId="0" borderId="53" xfId="19" applyNumberFormat="1" applyFont="1" applyFill="1" applyBorder="1" applyAlignment="1" applyProtection="1">
      <alignment horizontal="left" wrapText="1" indent="4"/>
    </xf>
    <xf numFmtId="49" fontId="31" fillId="0" borderId="53" xfId="19" applyNumberFormat="1" applyFont="1" applyBorder="1" applyAlignment="1" applyProtection="1">
      <alignment horizontal="left" wrapText="1" indent="4"/>
    </xf>
    <xf numFmtId="49" fontId="31" fillId="0" borderId="45" xfId="19" applyNumberFormat="1" applyFont="1" applyBorder="1" applyAlignment="1" applyProtection="1">
      <alignment horizontal="left" wrapText="1" indent="4"/>
    </xf>
    <xf numFmtId="49" fontId="31" fillId="0" borderId="0" xfId="19" applyNumberFormat="1" applyFont="1" applyBorder="1" applyAlignment="1" applyProtection="1">
      <alignment horizontal="left" wrapText="1" indent="4"/>
    </xf>
    <xf numFmtId="49" fontId="31" fillId="16" borderId="45" xfId="19" applyNumberFormat="1" applyFont="1" applyFill="1" applyBorder="1" applyAlignment="1" applyProtection="1">
      <alignment horizontal="center" wrapText="1"/>
    </xf>
    <xf numFmtId="49" fontId="32" fillId="16" borderId="51" xfId="19" applyNumberFormat="1" applyFont="1" applyFill="1" applyBorder="1" applyAlignment="1" applyProtection="1">
      <alignment horizontal="center" wrapText="1"/>
    </xf>
    <xf numFmtId="49" fontId="22" fillId="18" borderId="21" xfId="19" applyNumberFormat="1" applyFont="1" applyFill="1" applyBorder="1" applyAlignment="1" applyProtection="1">
      <alignment horizontal="center"/>
    </xf>
    <xf numFmtId="49" fontId="31" fillId="0" borderId="51" xfId="19" applyNumberFormat="1" applyFont="1" applyBorder="1" applyAlignment="1" applyProtection="1">
      <alignment horizontal="left" wrapText="1" indent="3"/>
    </xf>
    <xf numFmtId="49" fontId="31" fillId="18" borderId="51" xfId="19" applyNumberFormat="1" applyFont="1" applyFill="1" applyBorder="1" applyAlignment="1" applyProtection="1">
      <alignment horizontal="left" wrapText="1" indent="3"/>
    </xf>
    <xf numFmtId="49" fontId="31" fillId="18" borderId="28" xfId="19" applyNumberFormat="1" applyFont="1" applyFill="1" applyBorder="1" applyAlignment="1" applyProtection="1">
      <alignment horizontal="left" wrapText="1" indent="3"/>
    </xf>
    <xf numFmtId="49" fontId="30" fillId="0" borderId="28" xfId="19" applyNumberFormat="1" applyFont="1" applyBorder="1" applyAlignment="1" applyProtection="1">
      <alignment horizontal="left" wrapText="1"/>
    </xf>
    <xf numFmtId="49" fontId="22" fillId="17" borderId="21" xfId="19" applyNumberFormat="1" applyFont="1" applyFill="1" applyBorder="1" applyAlignment="1" applyProtection="1">
      <alignment horizontal="center"/>
    </xf>
    <xf numFmtId="49" fontId="30" fillId="17" borderId="28" xfId="19" applyNumberFormat="1" applyFont="1" applyFill="1" applyBorder="1" applyAlignment="1" applyProtection="1">
      <alignment horizontal="left" wrapText="1" indent="1"/>
    </xf>
    <xf numFmtId="49" fontId="32" fillId="15" borderId="28" xfId="19" applyNumberFormat="1" applyFont="1" applyFill="1" applyBorder="1" applyAlignment="1" applyProtection="1">
      <alignment horizontal="center" wrapText="1"/>
    </xf>
    <xf numFmtId="49" fontId="30" fillId="0" borderId="28" xfId="19" applyNumberFormat="1" applyFont="1" applyBorder="1" applyAlignment="1" applyProtection="1">
      <alignment horizontal="left" wrapText="1" indent="1"/>
    </xf>
    <xf numFmtId="49" fontId="31" fillId="0" borderId="28" xfId="19" applyNumberFormat="1" applyFont="1" applyBorder="1" applyAlignment="1" applyProtection="1">
      <alignment horizontal="left" wrapText="1" indent="3"/>
    </xf>
    <xf numFmtId="49" fontId="32" fillId="15" borderId="28" xfId="19" applyNumberFormat="1" applyFont="1" applyFill="1" applyBorder="1" applyAlignment="1" applyProtection="1">
      <alignment horizontal="center" vertical="center" wrapText="1"/>
    </xf>
    <xf numFmtId="0" fontId="30" fillId="0" borderId="45" xfId="19" applyFont="1" applyBorder="1" applyAlignment="1" applyProtection="1">
      <alignment horizontal="left" wrapText="1" indent="3"/>
    </xf>
    <xf numFmtId="0" fontId="32" fillId="15" borderId="28" xfId="19" applyFont="1" applyFill="1" applyBorder="1" applyAlignment="1" applyProtection="1">
      <alignment horizontal="center" wrapText="1"/>
    </xf>
    <xf numFmtId="49" fontId="31" fillId="19" borderId="28" xfId="19" applyNumberFormat="1" applyFont="1" applyFill="1" applyBorder="1" applyAlignment="1" applyProtection="1">
      <alignment horizontal="left" wrapText="1" indent="4"/>
    </xf>
    <xf numFmtId="0" fontId="33" fillId="0" borderId="0" xfId="0" applyFont="1"/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 indent="1"/>
    </xf>
    <xf numFmtId="0" fontId="33" fillId="0" borderId="0" xfId="0" applyFont="1" applyAlignment="1">
      <alignment horizontal="right" vertical="top" wrapText="1" indent="1"/>
    </xf>
    <xf numFmtId="0" fontId="35" fillId="0" borderId="0" xfId="0" applyFont="1" applyAlignment="1">
      <alignment horizontal="center" vertical="top"/>
    </xf>
    <xf numFmtId="0" fontId="35" fillId="0" borderId="0" xfId="0" applyFont="1"/>
    <xf numFmtId="0" fontId="35" fillId="0" borderId="0" xfId="0" applyFont="1" applyAlignment="1">
      <alignment horizontal="right" vertical="top" indent="1"/>
    </xf>
    <xf numFmtId="0" fontId="35" fillId="0" borderId="0" xfId="0" applyFont="1" applyAlignment="1">
      <alignment horizontal="right" vertical="top" wrapText="1" indent="1"/>
    </xf>
    <xf numFmtId="0" fontId="35" fillId="0" borderId="0" xfId="0" applyFont="1" applyAlignment="1">
      <alignment horizontal="center"/>
    </xf>
    <xf numFmtId="0" fontId="36" fillId="0" borderId="0" xfId="0" applyFont="1"/>
    <xf numFmtId="0" fontId="35" fillId="0" borderId="20" xfId="0" applyFont="1" applyBorder="1"/>
    <xf numFmtId="0" fontId="35" fillId="0" borderId="0" xfId="0" applyFont="1" applyAlignment="1">
      <alignment horizontal="right"/>
    </xf>
    <xf numFmtId="164" fontId="37" fillId="16" borderId="44" xfId="18" applyNumberFormat="1" applyFont="1" applyFill="1" applyBorder="1" applyAlignment="1">
      <alignment horizontal="right"/>
    </xf>
    <xf numFmtId="164" fontId="37" fillId="21" borderId="30" xfId="18" applyNumberFormat="1" applyFont="1" applyFill="1" applyBorder="1" applyAlignment="1" applyProtection="1">
      <alignment horizontal="right"/>
    </xf>
    <xf numFmtId="164" fontId="37" fillId="0" borderId="30" xfId="18" applyNumberFormat="1" applyFont="1" applyFill="1" applyBorder="1" applyAlignment="1" applyProtection="1">
      <alignment horizontal="right"/>
      <protection locked="0"/>
    </xf>
    <xf numFmtId="49" fontId="37" fillId="21" borderId="55" xfId="18" applyNumberFormat="1" applyFont="1" applyFill="1" applyBorder="1" applyAlignment="1">
      <alignment horizontal="center" vertical="center" wrapText="1"/>
    </xf>
    <xf numFmtId="49" fontId="38" fillId="21" borderId="56" xfId="18" applyNumberFormat="1" applyFont="1" applyFill="1" applyBorder="1" applyAlignment="1">
      <alignment horizontal="left" vertical="center" wrapText="1" indent="3"/>
    </xf>
    <xf numFmtId="164" fontId="37" fillId="16" borderId="39" xfId="18" applyNumberFormat="1" applyFont="1" applyFill="1" applyBorder="1" applyAlignment="1">
      <alignment horizontal="right"/>
    </xf>
    <xf numFmtId="164" fontId="37" fillId="21" borderId="57" xfId="18" applyNumberFormat="1" applyFont="1" applyFill="1" applyBorder="1" applyAlignment="1" applyProtection="1">
      <alignment horizontal="right"/>
    </xf>
    <xf numFmtId="49" fontId="37" fillId="21" borderId="58" xfId="18" applyNumberFormat="1" applyFont="1" applyFill="1" applyBorder="1" applyAlignment="1">
      <alignment horizontal="center" vertical="center" wrapText="1"/>
    </xf>
    <xf numFmtId="49" fontId="38" fillId="21" borderId="59" xfId="18" applyNumberFormat="1" applyFont="1" applyFill="1" applyBorder="1" applyAlignment="1">
      <alignment horizontal="left" vertical="center" wrapText="1" indent="3"/>
    </xf>
    <xf numFmtId="164" fontId="39" fillId="16" borderId="39" xfId="18" applyNumberFormat="1" applyFont="1" applyFill="1" applyBorder="1" applyAlignment="1">
      <alignment horizontal="right"/>
    </xf>
    <xf numFmtId="164" fontId="39" fillId="16" borderId="21" xfId="18" applyNumberFormat="1" applyFont="1" applyFill="1" applyBorder="1" applyAlignment="1">
      <alignment horizontal="right"/>
    </xf>
    <xf numFmtId="49" fontId="39" fillId="21" borderId="60" xfId="18" applyNumberFormat="1" applyFont="1" applyFill="1" applyBorder="1" applyAlignment="1">
      <alignment horizontal="center" vertical="center" wrapText="1"/>
    </xf>
    <xf numFmtId="0" fontId="40" fillId="21" borderId="61" xfId="18" applyFont="1" applyFill="1" applyBorder="1" applyAlignment="1">
      <alignment horizontal="left" vertical="center" wrapText="1"/>
    </xf>
    <xf numFmtId="164" fontId="37" fillId="0" borderId="21" xfId="18" applyNumberFormat="1" applyFont="1" applyFill="1" applyBorder="1" applyAlignment="1" applyProtection="1">
      <alignment horizontal="right"/>
      <protection locked="0"/>
    </xf>
    <xf numFmtId="49" fontId="37" fillId="21" borderId="60" xfId="18" applyNumberFormat="1" applyFont="1" applyFill="1" applyBorder="1" applyAlignment="1">
      <alignment horizontal="center" vertical="center" wrapText="1"/>
    </xf>
    <xf numFmtId="49" fontId="38" fillId="21" borderId="62" xfId="18" applyNumberFormat="1" applyFont="1" applyFill="1" applyBorder="1" applyAlignment="1">
      <alignment horizontal="left" vertical="center" wrapText="1" indent="3"/>
    </xf>
    <xf numFmtId="164" fontId="37" fillId="0" borderId="57" xfId="18" applyNumberFormat="1" applyFont="1" applyFill="1" applyBorder="1" applyAlignment="1" applyProtection="1">
      <alignment horizontal="right"/>
      <protection locked="0"/>
    </xf>
    <xf numFmtId="49" fontId="39" fillId="21" borderId="12" xfId="18" applyNumberFormat="1" applyFont="1" applyFill="1" applyBorder="1" applyAlignment="1">
      <alignment horizontal="center" vertical="center" wrapText="1"/>
    </xf>
    <xf numFmtId="164" fontId="37" fillId="21" borderId="18" xfId="18" applyNumberFormat="1" applyFont="1" applyFill="1" applyBorder="1" applyAlignment="1" applyProtection="1">
      <alignment horizontal="right"/>
    </xf>
    <xf numFmtId="164" fontId="37" fillId="0" borderId="18" xfId="18" applyNumberFormat="1" applyFont="1" applyFill="1" applyBorder="1" applyAlignment="1" applyProtection="1">
      <alignment horizontal="right"/>
      <protection locked="0"/>
    </xf>
    <xf numFmtId="49" fontId="37" fillId="21" borderId="63" xfId="18" applyNumberFormat="1" applyFont="1" applyFill="1" applyBorder="1" applyAlignment="1">
      <alignment horizontal="center" vertical="center" wrapText="1"/>
    </xf>
    <xf numFmtId="164" fontId="39" fillId="16" borderId="36" xfId="18" applyNumberFormat="1" applyFont="1" applyFill="1" applyBorder="1" applyAlignment="1">
      <alignment horizontal="right"/>
    </xf>
    <xf numFmtId="164" fontId="39" fillId="16" borderId="50" xfId="18" applyNumberFormat="1" applyFont="1" applyFill="1" applyBorder="1" applyAlignment="1">
      <alignment horizontal="right"/>
    </xf>
    <xf numFmtId="49" fontId="39" fillId="21" borderId="64" xfId="18" applyNumberFormat="1" applyFont="1" applyFill="1" applyBorder="1" applyAlignment="1">
      <alignment horizontal="center" vertical="center" wrapText="1"/>
    </xf>
    <xf numFmtId="49" fontId="40" fillId="21" borderId="61" xfId="18" applyNumberFormat="1" applyFont="1" applyFill="1" applyBorder="1" applyAlignment="1">
      <alignment horizontal="left" vertical="center" wrapText="1"/>
    </xf>
    <xf numFmtId="49" fontId="37" fillId="21" borderId="57" xfId="18" applyNumberFormat="1" applyFont="1" applyFill="1" applyBorder="1" applyAlignment="1">
      <alignment horizontal="center" vertical="center" wrapText="1"/>
    </xf>
    <xf numFmtId="49" fontId="37" fillId="21" borderId="23" xfId="18" applyNumberFormat="1" applyFont="1" applyFill="1" applyBorder="1" applyAlignment="1">
      <alignment horizontal="center" vertical="center" wrapText="1"/>
    </xf>
    <xf numFmtId="49" fontId="37" fillId="21" borderId="15" xfId="18" applyNumberFormat="1" applyFont="1" applyFill="1" applyBorder="1" applyAlignment="1">
      <alignment horizontal="center" vertical="center" wrapText="1"/>
    </xf>
    <xf numFmtId="49" fontId="38" fillId="21" borderId="13" xfId="18" applyNumberFormat="1" applyFont="1" applyFill="1" applyBorder="1" applyAlignment="1">
      <alignment horizontal="center" vertical="center" wrapText="1"/>
    </xf>
    <xf numFmtId="0" fontId="38" fillId="21" borderId="13" xfId="18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164" fontId="39" fillId="16" borderId="38" xfId="18" applyNumberFormat="1" applyFont="1" applyFill="1" applyBorder="1" applyAlignment="1">
      <alignment horizontal="right"/>
    </xf>
    <xf numFmtId="164" fontId="39" fillId="16" borderId="18" xfId="18" applyNumberFormat="1" applyFont="1" applyFill="1" applyBorder="1" applyAlignment="1">
      <alignment horizontal="right"/>
    </xf>
    <xf numFmtId="49" fontId="39" fillId="21" borderId="63" xfId="18" applyNumberFormat="1" applyFont="1" applyFill="1" applyBorder="1" applyAlignment="1">
      <alignment horizontal="center" vertical="center" wrapText="1"/>
    </xf>
    <xf numFmtId="49" fontId="40" fillId="21" borderId="59" xfId="18" applyNumberFormat="1" applyFont="1" applyFill="1" applyBorder="1" applyAlignment="1">
      <alignment horizontal="left" vertical="center" wrapText="1"/>
    </xf>
    <xf numFmtId="164" fontId="37" fillId="21" borderId="21" xfId="18" applyNumberFormat="1" applyFont="1" applyFill="1" applyBorder="1" applyAlignment="1" applyProtection="1">
      <alignment horizontal="right"/>
    </xf>
    <xf numFmtId="49" fontId="40" fillId="21" borderId="62" xfId="18" applyNumberFormat="1" applyFont="1" applyFill="1" applyBorder="1" applyAlignment="1">
      <alignment horizontal="left" vertical="center" wrapText="1"/>
    </xf>
    <xf numFmtId="164" fontId="39" fillId="16" borderId="11" xfId="18" applyNumberFormat="1" applyFont="1" applyFill="1" applyBorder="1" applyAlignment="1">
      <alignment horizontal="right"/>
    </xf>
    <xf numFmtId="49" fontId="39" fillId="21" borderId="10" xfId="18" applyNumberFormat="1" applyFont="1" applyFill="1" applyBorder="1" applyAlignment="1">
      <alignment horizontal="center"/>
    </xf>
    <xf numFmtId="0" fontId="42" fillId="21" borderId="61" xfId="18" applyFont="1" applyFill="1" applyBorder="1"/>
    <xf numFmtId="49" fontId="37" fillId="21" borderId="65" xfId="18" applyNumberFormat="1" applyFont="1" applyFill="1" applyBorder="1" applyAlignment="1">
      <alignment horizontal="center" vertical="center" wrapText="1"/>
    </xf>
    <xf numFmtId="49" fontId="37" fillId="21" borderId="13" xfId="18" applyNumberFormat="1" applyFont="1" applyFill="1" applyBorder="1" applyAlignment="1">
      <alignment horizontal="center" vertical="center" wrapText="1"/>
    </xf>
    <xf numFmtId="0" fontId="37" fillId="0" borderId="0" xfId="18" applyFont="1" applyAlignment="1">
      <alignment horizontal="right"/>
    </xf>
    <xf numFmtId="0" fontId="37" fillId="0" borderId="0" xfId="18" applyFont="1"/>
    <xf numFmtId="0" fontId="19" fillId="0" borderId="0" xfId="19" applyFont="1" applyAlignment="1" applyProtection="1">
      <alignment horizontal="center"/>
    </xf>
    <xf numFmtId="49" fontId="21" fillId="0" borderId="54" xfId="0" applyNumberFormat="1" applyFont="1" applyBorder="1" applyAlignment="1" applyProtection="1">
      <alignment horizontal="left" wrapText="1"/>
      <protection locked="0"/>
    </xf>
    <xf numFmtId="49" fontId="20" fillId="0" borderId="20" xfId="19" applyNumberFormat="1" applyFont="1" applyBorder="1" applyAlignment="1" applyProtection="1">
      <alignment horizontal="left" indent="2"/>
      <protection locked="0"/>
    </xf>
    <xf numFmtId="49" fontId="21" fillId="0" borderId="20" xfId="0" applyNumberFormat="1" applyFont="1" applyBorder="1" applyAlignment="1" applyProtection="1">
      <alignment horizontal="left" wrapText="1"/>
      <protection locked="0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top"/>
    </xf>
    <xf numFmtId="49" fontId="35" fillId="0" borderId="20" xfId="0" applyNumberFormat="1" applyFont="1" applyBorder="1" applyAlignment="1">
      <alignment horizontal="center" vertical="top" wrapText="1"/>
    </xf>
    <xf numFmtId="0" fontId="39" fillId="0" borderId="0" xfId="18" applyFont="1" applyFill="1" applyBorder="1" applyAlignment="1">
      <alignment horizontal="center"/>
    </xf>
    <xf numFmtId="0" fontId="35" fillId="0" borderId="0" xfId="0" applyFont="1" applyAlignment="1">
      <alignment horizontal="right" vertical="top" wrapText="1" indent="1"/>
    </xf>
    <xf numFmtId="0" fontId="35" fillId="0" borderId="0" xfId="0" applyFont="1" applyAlignment="1">
      <alignment horizontal="right" vertical="top" indent="1"/>
    </xf>
    <xf numFmtId="0" fontId="35" fillId="0" borderId="20" xfId="0" applyFont="1" applyBorder="1" applyAlignment="1">
      <alignment horizontal="center"/>
    </xf>
    <xf numFmtId="0" fontId="35" fillId="0" borderId="0" xfId="0" applyFont="1" applyAlignment="1">
      <alignment horizontal="right" indent="1"/>
    </xf>
    <xf numFmtId="0" fontId="37" fillId="21" borderId="17" xfId="18" applyFont="1" applyFill="1" applyBorder="1" applyAlignment="1">
      <alignment horizontal="center" vertical="center" wrapText="1"/>
    </xf>
    <xf numFmtId="0" fontId="37" fillId="21" borderId="13" xfId="18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9" fillId="21" borderId="21" xfId="18" applyFont="1" applyFill="1" applyBorder="1" applyAlignment="1">
      <alignment horizontal="center" vertical="center"/>
    </xf>
    <xf numFmtId="0" fontId="37" fillId="21" borderId="54" xfId="18" applyFont="1" applyFill="1" applyBorder="1" applyAlignment="1"/>
    <xf numFmtId="0" fontId="37" fillId="21" borderId="25" xfId="18" applyFont="1" applyFill="1" applyBorder="1" applyAlignment="1"/>
    <xf numFmtId="0" fontId="39" fillId="21" borderId="29" xfId="18" applyFont="1" applyFill="1" applyBorder="1" applyAlignment="1">
      <alignment horizontal="center" vertical="center"/>
    </xf>
    <xf numFmtId="0" fontId="37" fillId="21" borderId="18" xfId="18" applyFont="1" applyFill="1" applyBorder="1" applyAlignment="1">
      <alignment horizontal="center" vertical="center"/>
    </xf>
    <xf numFmtId="0" fontId="39" fillId="21" borderId="26" xfId="18" applyFont="1" applyFill="1" applyBorder="1" applyAlignment="1">
      <alignment horizontal="center" vertical="center" textRotation="90" wrapText="1"/>
    </xf>
    <xf numFmtId="0" fontId="39" fillId="21" borderId="24" xfId="18" applyFont="1" applyFill="1" applyBorder="1" applyAlignment="1">
      <alignment horizontal="center" vertical="center" textRotation="90" wrapText="1"/>
    </xf>
    <xf numFmtId="0" fontId="39" fillId="21" borderId="37" xfId="18" applyFont="1" applyFill="1" applyBorder="1" applyAlignment="1">
      <alignment horizontal="center" vertical="center" textRotation="90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72"/>
  <sheetViews>
    <sheetView view="pageBreakPreview" zoomScale="60" workbookViewId="0">
      <selection activeCell="Y27" sqref="Y27"/>
    </sheetView>
  </sheetViews>
  <sheetFormatPr defaultRowHeight="14.25"/>
  <cols>
    <col min="1" max="1" width="39.42578125" style="12" customWidth="1"/>
    <col min="2" max="3" width="5.85546875" style="12" customWidth="1"/>
    <col min="4" max="7" width="15.7109375" style="12" customWidth="1"/>
    <col min="8" max="12" width="15.7109375" style="12" hidden="1" customWidth="1"/>
    <col min="13" max="16" width="15.7109375" style="12" customWidth="1"/>
    <col min="17" max="18" width="9.140625" style="12" hidden="1" customWidth="1"/>
    <col min="19" max="16384" width="9.140625" style="12"/>
  </cols>
  <sheetData>
    <row r="1" spans="1:18" s="2" customFormat="1" ht="12.75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124"/>
      <c r="O1" s="61"/>
      <c r="P1" s="59" t="s">
        <v>1</v>
      </c>
      <c r="Q1" s="121" t="s">
        <v>217</v>
      </c>
      <c r="R1" s="121"/>
    </row>
    <row r="2" spans="1:18" s="2" customFormat="1" ht="11.25">
      <c r="A2" s="3"/>
      <c r="B2" s="1"/>
      <c r="C2" s="4"/>
      <c r="D2" s="4"/>
      <c r="E2" s="1"/>
      <c r="F2" s="4"/>
      <c r="G2" s="1"/>
      <c r="H2" s="4"/>
      <c r="I2" s="1"/>
      <c r="J2" s="1"/>
      <c r="K2" s="1"/>
      <c r="L2" s="1"/>
      <c r="M2" s="1"/>
      <c r="N2" s="1"/>
      <c r="O2" s="5" t="s">
        <v>2</v>
      </c>
      <c r="P2" s="62" t="s">
        <v>3</v>
      </c>
      <c r="Q2" s="121" t="s">
        <v>214</v>
      </c>
      <c r="R2" s="121"/>
    </row>
    <row r="3" spans="1:18" s="2" customFormat="1" ht="11.25">
      <c r="A3" s="6"/>
      <c r="B3" s="6"/>
      <c r="E3" s="5" t="s">
        <v>104</v>
      </c>
      <c r="F3" s="308" t="s">
        <v>210</v>
      </c>
      <c r="G3" s="308"/>
      <c r="H3" s="308"/>
      <c r="I3" s="6"/>
      <c r="J3" s="6"/>
      <c r="K3" s="6"/>
      <c r="L3" s="6"/>
      <c r="M3" s="6"/>
      <c r="N3" s="6"/>
      <c r="O3" s="5" t="s">
        <v>4</v>
      </c>
      <c r="P3" s="118">
        <v>44197</v>
      </c>
      <c r="Q3" s="121" t="s">
        <v>218</v>
      </c>
      <c r="R3" s="121"/>
    </row>
    <row r="4" spans="1:18" s="2" customFormat="1" ht="11.25">
      <c r="A4" s="4"/>
      <c r="B4" s="7"/>
      <c r="C4" s="7"/>
      <c r="D4" s="7"/>
      <c r="E4" s="9"/>
      <c r="F4" s="7"/>
      <c r="G4" s="9"/>
      <c r="H4" s="7"/>
      <c r="I4" s="8"/>
      <c r="J4" s="9"/>
      <c r="K4" s="9"/>
      <c r="L4" s="9"/>
      <c r="M4" s="9"/>
      <c r="N4" s="9"/>
      <c r="O4" s="5"/>
      <c r="P4" s="64"/>
      <c r="Q4" s="121" t="s">
        <v>215</v>
      </c>
      <c r="R4" s="121"/>
    </row>
    <row r="5" spans="1:18" s="2" customFormat="1" ht="11.25">
      <c r="A5" s="4"/>
      <c r="B5" s="7"/>
      <c r="C5" s="7"/>
      <c r="D5" s="7"/>
      <c r="E5" s="9"/>
      <c r="F5" s="7"/>
      <c r="G5" s="9"/>
      <c r="H5" s="7"/>
      <c r="I5" s="8"/>
      <c r="J5" s="9"/>
      <c r="K5" s="9"/>
      <c r="L5" s="9"/>
      <c r="M5" s="9"/>
      <c r="N5" s="9"/>
      <c r="O5" s="5" t="s">
        <v>5</v>
      </c>
      <c r="P5" s="119" t="s">
        <v>211</v>
      </c>
      <c r="Q5" s="121" t="s">
        <v>213</v>
      </c>
      <c r="R5" s="121"/>
    </row>
    <row r="6" spans="1:18" s="2" customFormat="1" ht="11.25">
      <c r="A6" s="10" t="s">
        <v>102</v>
      </c>
      <c r="B6" s="309" t="s">
        <v>212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125"/>
      <c r="O6" s="120"/>
      <c r="P6" s="126"/>
      <c r="Q6" s="121"/>
      <c r="R6" s="121"/>
    </row>
    <row r="7" spans="1:18" s="2" customFormat="1" ht="11.25">
      <c r="A7" s="4" t="s">
        <v>103</v>
      </c>
      <c r="B7" s="307" t="s">
        <v>209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125"/>
      <c r="O7" s="5" t="s">
        <v>123</v>
      </c>
      <c r="P7" s="63" t="s">
        <v>219</v>
      </c>
      <c r="Q7" s="121"/>
      <c r="R7" s="121"/>
    </row>
    <row r="8" spans="1:18" s="2" customFormat="1" ht="11.25">
      <c r="A8" s="4" t="s">
        <v>6</v>
      </c>
      <c r="B8" s="11"/>
      <c r="C8" s="11"/>
      <c r="D8" s="11"/>
      <c r="E8" s="11"/>
      <c r="F8" s="11"/>
      <c r="G8" s="11"/>
      <c r="H8" s="11"/>
      <c r="I8" s="1"/>
      <c r="J8" s="11"/>
      <c r="K8" s="11"/>
      <c r="L8" s="11"/>
      <c r="M8" s="11"/>
      <c r="N8" s="11"/>
      <c r="O8" s="5"/>
      <c r="P8" s="63"/>
      <c r="Q8" s="121" t="s">
        <v>216</v>
      </c>
      <c r="R8" s="121"/>
    </row>
    <row r="9" spans="1:18" s="2" customFormat="1" ht="12" thickBot="1">
      <c r="A9" s="4" t="s">
        <v>7</v>
      </c>
      <c r="B9" s="11"/>
      <c r="C9" s="11"/>
      <c r="D9" s="11"/>
      <c r="E9" s="5"/>
      <c r="F9" s="11"/>
      <c r="G9" s="5"/>
      <c r="H9" s="11"/>
      <c r="I9" s="1"/>
      <c r="J9" s="5"/>
      <c r="K9" s="5"/>
      <c r="L9" s="5"/>
      <c r="M9" s="5"/>
      <c r="N9" s="5"/>
      <c r="O9" s="5" t="s">
        <v>8</v>
      </c>
      <c r="P9" s="65">
        <v>383</v>
      </c>
      <c r="Q9" s="121"/>
      <c r="R9" s="121"/>
    </row>
    <row r="10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2"/>
    </row>
    <row r="11" spans="1:18" s="47" customFormat="1" ht="108">
      <c r="A11" s="60" t="s">
        <v>16</v>
      </c>
      <c r="B11" s="58" t="s">
        <v>105</v>
      </c>
      <c r="C11" s="58" t="s">
        <v>9</v>
      </c>
      <c r="D11" s="54" t="s">
        <v>10</v>
      </c>
      <c r="E11" s="55" t="s">
        <v>106</v>
      </c>
      <c r="F11" s="54" t="s">
        <v>11</v>
      </c>
      <c r="G11" s="55" t="s">
        <v>107</v>
      </c>
      <c r="H11" s="54" t="s">
        <v>12</v>
      </c>
      <c r="I11" s="57" t="s">
        <v>124</v>
      </c>
      <c r="J11" s="56" t="s">
        <v>13</v>
      </c>
      <c r="K11" s="56" t="s">
        <v>125</v>
      </c>
      <c r="L11" s="56" t="s">
        <v>126</v>
      </c>
      <c r="M11" s="56" t="s">
        <v>14</v>
      </c>
      <c r="N11" s="56" t="s">
        <v>127</v>
      </c>
      <c r="O11" s="56" t="s">
        <v>128</v>
      </c>
      <c r="P11" s="54" t="s">
        <v>15</v>
      </c>
      <c r="Q11" s="123"/>
    </row>
    <row r="12" spans="1:18" s="47" customFormat="1" ht="10.5" thickBot="1">
      <c r="A12" s="49">
        <v>1</v>
      </c>
      <c r="B12" s="50">
        <v>2</v>
      </c>
      <c r="C12" s="50">
        <v>3</v>
      </c>
      <c r="D12" s="51">
        <v>4</v>
      </c>
      <c r="E12" s="51">
        <v>5</v>
      </c>
      <c r="F12" s="51">
        <v>6</v>
      </c>
      <c r="G12" s="51">
        <v>7</v>
      </c>
      <c r="H12" s="50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2">
        <v>16</v>
      </c>
      <c r="Q12" s="123"/>
    </row>
    <row r="13" spans="1:18" ht="22.5">
      <c r="A13" s="53" t="s">
        <v>144</v>
      </c>
      <c r="B13" s="13" t="s">
        <v>17</v>
      </c>
      <c r="C13" s="14" t="s">
        <v>18</v>
      </c>
      <c r="D13" s="67">
        <f>F13+P13-E13</f>
        <v>1080174504.6099999</v>
      </c>
      <c r="E13" s="67">
        <f>E14+E18+E24+E27+E31+E35+E38+E42+E48</f>
        <v>0</v>
      </c>
      <c r="F13" s="68">
        <f>H13+I13+J13+M13+O13+K13+L13+N13-G13</f>
        <v>1080174504.6099999</v>
      </c>
      <c r="G13" s="67">
        <f t="shared" ref="G13:P13" si="0">G14+G18+G24+G27+G31+G35+G38+G42+G48</f>
        <v>30138088.23</v>
      </c>
      <c r="H13" s="67">
        <f t="shared" si="0"/>
        <v>0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843493392.64999998</v>
      </c>
      <c r="N13" s="67">
        <f t="shared" si="0"/>
        <v>186821710.18000001</v>
      </c>
      <c r="O13" s="67">
        <f t="shared" si="0"/>
        <v>79997490.010000005</v>
      </c>
      <c r="P13" s="69">
        <f t="shared" si="0"/>
        <v>0</v>
      </c>
      <c r="Q13" s="122"/>
    </row>
    <row r="14" spans="1:18" ht="22.5">
      <c r="A14" s="183" t="s">
        <v>145</v>
      </c>
      <c r="B14" s="141" t="s">
        <v>19</v>
      </c>
      <c r="C14" s="164" t="s">
        <v>20</v>
      </c>
      <c r="D14" s="70">
        <f>F14+P14-E14</f>
        <v>319325089.14999998</v>
      </c>
      <c r="E14" s="165">
        <f>SUM(E15:E17)</f>
        <v>0</v>
      </c>
      <c r="F14" s="72">
        <f>H14+I14+J14+M14+O14+K14+L14+N14-G14</f>
        <v>319325089.14999998</v>
      </c>
      <c r="G14" s="165">
        <f t="shared" ref="G14:P14" si="1">SUM(G15:G17)</f>
        <v>0</v>
      </c>
      <c r="H14" s="165">
        <f t="shared" si="1"/>
        <v>0</v>
      </c>
      <c r="I14" s="165">
        <f t="shared" si="1"/>
        <v>0</v>
      </c>
      <c r="J14" s="165">
        <f t="shared" si="1"/>
        <v>0</v>
      </c>
      <c r="K14" s="165">
        <f t="shared" si="1"/>
        <v>0</v>
      </c>
      <c r="L14" s="165">
        <f t="shared" si="1"/>
        <v>0</v>
      </c>
      <c r="M14" s="165">
        <f t="shared" si="1"/>
        <v>240900712.69999999</v>
      </c>
      <c r="N14" s="165">
        <f t="shared" si="1"/>
        <v>49897912.82</v>
      </c>
      <c r="O14" s="165">
        <f t="shared" si="1"/>
        <v>28526463.629999999</v>
      </c>
      <c r="P14" s="175">
        <f t="shared" si="1"/>
        <v>0</v>
      </c>
    </row>
    <row r="15" spans="1:18">
      <c r="A15" s="184" t="s">
        <v>318</v>
      </c>
      <c r="B15" s="15" t="s">
        <v>19</v>
      </c>
      <c r="C15" s="178" t="s">
        <v>319</v>
      </c>
      <c r="D15" s="70">
        <f>F15+P15-E15</f>
        <v>315744214.66000003</v>
      </c>
      <c r="E15" s="71"/>
      <c r="F15" s="72">
        <f>H15+I15+J15+M15+O15+K15+L15+N15-G15</f>
        <v>315744214.66000003</v>
      </c>
      <c r="G15" s="71"/>
      <c r="H15" s="71"/>
      <c r="I15" s="73"/>
      <c r="J15" s="71"/>
      <c r="K15" s="71"/>
      <c r="L15" s="71"/>
      <c r="M15" s="71">
        <v>237330788.21000001</v>
      </c>
      <c r="N15" s="71">
        <v>49897912.82</v>
      </c>
      <c r="O15" s="71">
        <v>28515513.629999999</v>
      </c>
      <c r="P15" s="74"/>
    </row>
    <row r="16" spans="1:18">
      <c r="A16" s="184" t="s">
        <v>320</v>
      </c>
      <c r="B16" s="15" t="s">
        <v>19</v>
      </c>
      <c r="C16" s="178" t="s">
        <v>321</v>
      </c>
      <c r="D16" s="70">
        <f>F16+P16-E16</f>
        <v>3580874.49</v>
      </c>
      <c r="E16" s="71"/>
      <c r="F16" s="72">
        <f>H16+I16+J16+M16+O16+K16+L16+N16-G16</f>
        <v>3580874.49</v>
      </c>
      <c r="G16" s="71"/>
      <c r="H16" s="71"/>
      <c r="I16" s="73"/>
      <c r="J16" s="71"/>
      <c r="K16" s="71"/>
      <c r="L16" s="71"/>
      <c r="M16" s="71">
        <v>3569924.49</v>
      </c>
      <c r="N16" s="71"/>
      <c r="O16" s="71">
        <v>10950</v>
      </c>
      <c r="P16" s="74"/>
    </row>
    <row r="17" spans="1:18" hidden="1">
      <c r="A17" s="185"/>
      <c r="B17" s="15"/>
      <c r="C17" s="16"/>
      <c r="D17" s="70"/>
      <c r="E17" s="71"/>
      <c r="F17" s="72"/>
      <c r="G17" s="71"/>
      <c r="H17" s="71"/>
      <c r="I17" s="73"/>
      <c r="J17" s="71"/>
      <c r="K17" s="71"/>
      <c r="L17" s="71"/>
      <c r="M17" s="71"/>
      <c r="N17" s="71"/>
      <c r="O17" s="71"/>
      <c r="P17" s="74"/>
    </row>
    <row r="18" spans="1:18" ht="22.5">
      <c r="A18" s="183" t="s">
        <v>146</v>
      </c>
      <c r="B18" s="141" t="s">
        <v>21</v>
      </c>
      <c r="C18" s="164" t="s">
        <v>22</v>
      </c>
      <c r="D18" s="70">
        <f>F18+P18-E18</f>
        <v>27002664.219999999</v>
      </c>
      <c r="E18" s="165">
        <f>SUM(E19:E23)</f>
        <v>0</v>
      </c>
      <c r="F18" s="72">
        <f>H18+I18+J18+M18+O18+K18+L18+N18-G18</f>
        <v>27002664.219999999</v>
      </c>
      <c r="G18" s="165">
        <f t="shared" ref="G18:P18" si="2">SUM(G19:G23)</f>
        <v>0</v>
      </c>
      <c r="H18" s="165">
        <f t="shared" si="2"/>
        <v>0</v>
      </c>
      <c r="I18" s="165">
        <f t="shared" si="2"/>
        <v>0</v>
      </c>
      <c r="J18" s="165">
        <f t="shared" si="2"/>
        <v>0</v>
      </c>
      <c r="K18" s="165">
        <f t="shared" si="2"/>
        <v>0</v>
      </c>
      <c r="L18" s="165">
        <f t="shared" si="2"/>
        <v>0</v>
      </c>
      <c r="M18" s="165">
        <f t="shared" si="2"/>
        <v>15973854.119999999</v>
      </c>
      <c r="N18" s="165">
        <f t="shared" si="2"/>
        <v>10465736.689999999</v>
      </c>
      <c r="O18" s="165">
        <f t="shared" si="2"/>
        <v>563073.41</v>
      </c>
      <c r="P18" s="175">
        <f t="shared" si="2"/>
        <v>0</v>
      </c>
    </row>
    <row r="19" spans="1:18">
      <c r="A19" s="184" t="s">
        <v>310</v>
      </c>
      <c r="B19" s="15" t="s">
        <v>21</v>
      </c>
      <c r="C19" s="178" t="s">
        <v>311</v>
      </c>
      <c r="D19" s="70">
        <f>F19+P19-E19</f>
        <v>3421006.94</v>
      </c>
      <c r="E19" s="102"/>
      <c r="F19" s="72">
        <f>H19+I19+J19+M19+O19+K19+L19+N19-G19</f>
        <v>3421006.94</v>
      </c>
      <c r="G19" s="71"/>
      <c r="H19" s="71"/>
      <c r="I19" s="73"/>
      <c r="J19" s="71"/>
      <c r="K19" s="71"/>
      <c r="L19" s="71"/>
      <c r="M19" s="71">
        <v>2902166.92</v>
      </c>
      <c r="N19" s="71"/>
      <c r="O19" s="71">
        <v>518840.02</v>
      </c>
      <c r="P19" s="74"/>
    </row>
    <row r="20" spans="1:18" ht="22.5">
      <c r="A20" s="184" t="s">
        <v>312</v>
      </c>
      <c r="B20" s="15" t="s">
        <v>21</v>
      </c>
      <c r="C20" s="178" t="s">
        <v>313</v>
      </c>
      <c r="D20" s="70">
        <f>F20+P20-E20</f>
        <v>21595204.899999999</v>
      </c>
      <c r="E20" s="102"/>
      <c r="F20" s="72">
        <f>H20+I20+J20+M20+O20+K20+L20+N20-G20</f>
        <v>21595204.899999999</v>
      </c>
      <c r="G20" s="71"/>
      <c r="H20" s="71"/>
      <c r="I20" s="73"/>
      <c r="J20" s="71"/>
      <c r="K20" s="71"/>
      <c r="L20" s="71"/>
      <c r="M20" s="71">
        <v>12560025.51</v>
      </c>
      <c r="N20" s="71">
        <v>9023928</v>
      </c>
      <c r="O20" s="71">
        <v>11251.39</v>
      </c>
      <c r="P20" s="74"/>
    </row>
    <row r="21" spans="1:18">
      <c r="A21" s="184" t="s">
        <v>314</v>
      </c>
      <c r="B21" s="15" t="s">
        <v>21</v>
      </c>
      <c r="C21" s="178" t="s">
        <v>315</v>
      </c>
      <c r="D21" s="70">
        <f>F21+P21-E21</f>
        <v>208053</v>
      </c>
      <c r="E21" s="102"/>
      <c r="F21" s="72">
        <f>H21+I21+J21+M21+O21+K21+L21+N21-G21</f>
        <v>208053</v>
      </c>
      <c r="G21" s="71"/>
      <c r="H21" s="71"/>
      <c r="I21" s="73"/>
      <c r="J21" s="71"/>
      <c r="K21" s="71"/>
      <c r="L21" s="71"/>
      <c r="M21" s="71">
        <v>25936</v>
      </c>
      <c r="N21" s="71">
        <v>149135</v>
      </c>
      <c r="O21" s="71">
        <v>32982</v>
      </c>
      <c r="P21" s="74"/>
    </row>
    <row r="22" spans="1:18">
      <c r="A22" s="184" t="s">
        <v>316</v>
      </c>
      <c r="B22" s="15" t="s">
        <v>21</v>
      </c>
      <c r="C22" s="178" t="s">
        <v>317</v>
      </c>
      <c r="D22" s="70">
        <f>F22+P22-E22</f>
        <v>1778399.38</v>
      </c>
      <c r="E22" s="102"/>
      <c r="F22" s="72">
        <f>H22+I22+J22+M22+O22+K22+L22+N22-G22</f>
        <v>1778399.38</v>
      </c>
      <c r="G22" s="71"/>
      <c r="H22" s="71"/>
      <c r="I22" s="73"/>
      <c r="J22" s="71"/>
      <c r="K22" s="71"/>
      <c r="L22" s="71"/>
      <c r="M22" s="71">
        <v>485725.69</v>
      </c>
      <c r="N22" s="71">
        <v>1292673.69</v>
      </c>
      <c r="O22" s="71"/>
      <c r="P22" s="74"/>
    </row>
    <row r="23" spans="1:18" hidden="1">
      <c r="A23" s="186"/>
      <c r="B23" s="15"/>
      <c r="C23" s="16"/>
      <c r="D23" s="70"/>
      <c r="E23" s="102"/>
      <c r="F23" s="72"/>
      <c r="G23" s="71"/>
      <c r="H23" s="71"/>
      <c r="I23" s="73"/>
      <c r="J23" s="71"/>
      <c r="K23" s="71"/>
      <c r="L23" s="71"/>
      <c r="M23" s="71"/>
      <c r="N23" s="71"/>
      <c r="O23" s="71"/>
      <c r="P23" s="74"/>
    </row>
    <row r="24" spans="1:18" ht="33.75">
      <c r="A24" s="183" t="s">
        <v>147</v>
      </c>
      <c r="B24" s="141" t="s">
        <v>23</v>
      </c>
      <c r="C24" s="164" t="s">
        <v>24</v>
      </c>
      <c r="D24" s="70">
        <f>F24+P24-E24</f>
        <v>0</v>
      </c>
      <c r="E24" s="165">
        <f>SUM(E25:E26)</f>
        <v>0</v>
      </c>
      <c r="F24" s="72">
        <f>H24+I24+J24+M24+O24+K24+L24+N24-G24</f>
        <v>0</v>
      </c>
      <c r="G24" s="165">
        <f t="shared" ref="G24:P24" si="3">SUM(G25:G26)</f>
        <v>0</v>
      </c>
      <c r="H24" s="165">
        <f t="shared" si="3"/>
        <v>0</v>
      </c>
      <c r="I24" s="165">
        <f t="shared" si="3"/>
        <v>0</v>
      </c>
      <c r="J24" s="165">
        <f t="shared" si="3"/>
        <v>0</v>
      </c>
      <c r="K24" s="165">
        <f t="shared" si="3"/>
        <v>0</v>
      </c>
      <c r="L24" s="165">
        <f t="shared" si="3"/>
        <v>0</v>
      </c>
      <c r="M24" s="165">
        <f t="shared" si="3"/>
        <v>0</v>
      </c>
      <c r="N24" s="165">
        <f t="shared" si="3"/>
        <v>0</v>
      </c>
      <c r="O24" s="165">
        <f t="shared" si="3"/>
        <v>0</v>
      </c>
      <c r="P24" s="175">
        <f t="shared" si="3"/>
        <v>0</v>
      </c>
    </row>
    <row r="25" spans="1:18">
      <c r="A25" s="213"/>
      <c r="B25" s="214"/>
      <c r="C25" s="215"/>
      <c r="D25" s="216">
        <f>F25+P25-E25</f>
        <v>0</v>
      </c>
      <c r="E25" s="217"/>
      <c r="F25" s="218">
        <f>H25+I25+J25+M25+O25+K25+L25+N25-G25</f>
        <v>0</v>
      </c>
      <c r="G25" s="217"/>
      <c r="H25" s="217"/>
      <c r="I25" s="219"/>
      <c r="J25" s="217"/>
      <c r="K25" s="217"/>
      <c r="L25" s="217"/>
      <c r="M25" s="217"/>
      <c r="N25" s="217"/>
      <c r="O25" s="217"/>
      <c r="P25" s="220"/>
      <c r="Q25" s="221"/>
      <c r="R25" s="221"/>
    </row>
    <row r="26" spans="1:18" hidden="1">
      <c r="A26" s="186"/>
      <c r="B26" s="15"/>
      <c r="C26" s="16"/>
      <c r="D26" s="70"/>
      <c r="E26" s="71"/>
      <c r="F26" s="72"/>
      <c r="G26" s="71"/>
      <c r="H26" s="71"/>
      <c r="I26" s="73"/>
      <c r="J26" s="71"/>
      <c r="K26" s="71"/>
      <c r="L26" s="71"/>
      <c r="M26" s="71"/>
      <c r="N26" s="71"/>
      <c r="O26" s="71"/>
      <c r="P26" s="74"/>
    </row>
    <row r="27" spans="1:18" ht="22.5">
      <c r="A27" s="183" t="s">
        <v>148</v>
      </c>
      <c r="B27" s="141" t="s">
        <v>25</v>
      </c>
      <c r="C27" s="164" t="s">
        <v>26</v>
      </c>
      <c r="D27" s="70">
        <f>F27+P27-E27</f>
        <v>2849680.75</v>
      </c>
      <c r="E27" s="165">
        <f>SUM(E28:E30)</f>
        <v>0</v>
      </c>
      <c r="F27" s="72">
        <f>H27+I27+J27+M27+O27+K27+L27+N27-G27</f>
        <v>2849680.75</v>
      </c>
      <c r="G27" s="165">
        <f t="shared" ref="G27:P27" si="4">SUM(G28:G30)</f>
        <v>0</v>
      </c>
      <c r="H27" s="165">
        <f t="shared" si="4"/>
        <v>0</v>
      </c>
      <c r="I27" s="165">
        <f t="shared" si="4"/>
        <v>0</v>
      </c>
      <c r="J27" s="165">
        <f t="shared" si="4"/>
        <v>0</v>
      </c>
      <c r="K27" s="165">
        <f t="shared" si="4"/>
        <v>0</v>
      </c>
      <c r="L27" s="165">
        <f t="shared" si="4"/>
        <v>0</v>
      </c>
      <c r="M27" s="165">
        <f t="shared" si="4"/>
        <v>2574816.88</v>
      </c>
      <c r="N27" s="165">
        <f t="shared" si="4"/>
        <v>270655.75</v>
      </c>
      <c r="O27" s="165">
        <f t="shared" si="4"/>
        <v>4208.12</v>
      </c>
      <c r="P27" s="175">
        <f t="shared" si="4"/>
        <v>0</v>
      </c>
    </row>
    <row r="28" spans="1:18" ht="45">
      <c r="A28" s="184" t="s">
        <v>306</v>
      </c>
      <c r="B28" s="15" t="s">
        <v>25</v>
      </c>
      <c r="C28" s="178" t="s">
        <v>307</v>
      </c>
      <c r="D28" s="70">
        <f>F28+P28-E28</f>
        <v>257121.43</v>
      </c>
      <c r="E28" s="102"/>
      <c r="F28" s="72">
        <f>H28+I28+J28+M28+O28+K28+L28+N28-G28</f>
        <v>257121.43</v>
      </c>
      <c r="G28" s="71"/>
      <c r="H28" s="71"/>
      <c r="I28" s="71"/>
      <c r="J28" s="71"/>
      <c r="K28" s="71"/>
      <c r="L28" s="71"/>
      <c r="M28" s="71">
        <v>3757.56</v>
      </c>
      <c r="N28" s="71">
        <v>249155.75</v>
      </c>
      <c r="O28" s="71">
        <v>4208.12</v>
      </c>
      <c r="P28" s="74"/>
    </row>
    <row r="29" spans="1:18" ht="22.5">
      <c r="A29" s="184" t="s">
        <v>308</v>
      </c>
      <c r="B29" s="15" t="s">
        <v>25</v>
      </c>
      <c r="C29" s="178" t="s">
        <v>309</v>
      </c>
      <c r="D29" s="70">
        <f>F29+P29-E29</f>
        <v>2592559.3199999998</v>
      </c>
      <c r="E29" s="102"/>
      <c r="F29" s="72">
        <f>H29+I29+J29+M29+O29+K29+L29+N29-G29</f>
        <v>2592559.3199999998</v>
      </c>
      <c r="G29" s="71"/>
      <c r="H29" s="71"/>
      <c r="I29" s="71"/>
      <c r="J29" s="71"/>
      <c r="K29" s="71"/>
      <c r="L29" s="71"/>
      <c r="M29" s="71">
        <v>2571059.3199999998</v>
      </c>
      <c r="N29" s="71">
        <v>21500</v>
      </c>
      <c r="O29" s="71"/>
      <c r="P29" s="74"/>
    </row>
    <row r="30" spans="1:18" hidden="1">
      <c r="A30" s="186"/>
      <c r="B30" s="15"/>
      <c r="C30" s="16"/>
      <c r="D30" s="70"/>
      <c r="E30" s="102"/>
      <c r="F30" s="72"/>
      <c r="G30" s="71"/>
      <c r="H30" s="71"/>
      <c r="I30" s="71"/>
      <c r="J30" s="71"/>
      <c r="K30" s="71"/>
      <c r="L30" s="71"/>
      <c r="M30" s="71"/>
      <c r="N30" s="71"/>
      <c r="O30" s="71"/>
      <c r="P30" s="74"/>
    </row>
    <row r="31" spans="1:18" ht="33.75">
      <c r="A31" s="183" t="s">
        <v>149</v>
      </c>
      <c r="B31" s="141" t="s">
        <v>27</v>
      </c>
      <c r="C31" s="164" t="s">
        <v>28</v>
      </c>
      <c r="D31" s="70">
        <f>F31+P31-E31</f>
        <v>355037066.56</v>
      </c>
      <c r="E31" s="165">
        <f>SUM(E32:E34)</f>
        <v>0</v>
      </c>
      <c r="F31" s="72">
        <f>H31+I31+J31+M31+O31+K31+L31+N31-G31</f>
        <v>355037066.56</v>
      </c>
      <c r="G31" s="165">
        <f t="shared" ref="G31:P31" si="5">SUM(G32:G34)</f>
        <v>25620243</v>
      </c>
      <c r="H31" s="165">
        <f t="shared" si="5"/>
        <v>0</v>
      </c>
      <c r="I31" s="165">
        <f t="shared" si="5"/>
        <v>0</v>
      </c>
      <c r="J31" s="165">
        <f t="shared" si="5"/>
        <v>0</v>
      </c>
      <c r="K31" s="165">
        <f t="shared" si="5"/>
        <v>0</v>
      </c>
      <c r="L31" s="165">
        <f t="shared" si="5"/>
        <v>0</v>
      </c>
      <c r="M31" s="165">
        <f t="shared" si="5"/>
        <v>313140282.87</v>
      </c>
      <c r="N31" s="165">
        <f t="shared" si="5"/>
        <v>19914411.390000001</v>
      </c>
      <c r="O31" s="165">
        <f t="shared" si="5"/>
        <v>47602615.299999997</v>
      </c>
      <c r="P31" s="175">
        <f t="shared" si="5"/>
        <v>0</v>
      </c>
    </row>
    <row r="32" spans="1:18" ht="33.75">
      <c r="A32" s="187" t="s">
        <v>302</v>
      </c>
      <c r="B32" s="19" t="s">
        <v>27</v>
      </c>
      <c r="C32" s="178" t="s">
        <v>303</v>
      </c>
      <c r="D32" s="76">
        <f>F32+P32-E32</f>
        <v>354533901.38</v>
      </c>
      <c r="E32" s="162"/>
      <c r="F32" s="77">
        <f>H32+I32+J32+M32+O32+K32+L32+N32-G32</f>
        <v>354533901.38</v>
      </c>
      <c r="G32" s="73">
        <v>25620243</v>
      </c>
      <c r="H32" s="73"/>
      <c r="I32" s="73"/>
      <c r="J32" s="73"/>
      <c r="K32" s="73"/>
      <c r="L32" s="73"/>
      <c r="M32" s="73">
        <v>313140282.87</v>
      </c>
      <c r="N32" s="73">
        <v>19766946.210000001</v>
      </c>
      <c r="O32" s="73">
        <v>47246915.299999997</v>
      </c>
      <c r="P32" s="74"/>
    </row>
    <row r="33" spans="1:16" ht="45">
      <c r="A33" s="187" t="s">
        <v>304</v>
      </c>
      <c r="B33" s="19" t="s">
        <v>27</v>
      </c>
      <c r="C33" s="178" t="s">
        <v>305</v>
      </c>
      <c r="D33" s="76">
        <f>F33+P33-E33</f>
        <v>503165.18</v>
      </c>
      <c r="E33" s="162"/>
      <c r="F33" s="77">
        <f>H33+I33+J33+M33+O33+K33+L33+N33-G33</f>
        <v>503165.18</v>
      </c>
      <c r="G33" s="73"/>
      <c r="H33" s="73"/>
      <c r="I33" s="73"/>
      <c r="J33" s="73"/>
      <c r="K33" s="73"/>
      <c r="L33" s="73"/>
      <c r="M33" s="73"/>
      <c r="N33" s="73">
        <v>147465.18</v>
      </c>
      <c r="O33" s="73">
        <v>355700</v>
      </c>
      <c r="P33" s="74"/>
    </row>
    <row r="34" spans="1:16" hidden="1">
      <c r="A34" s="188"/>
      <c r="B34" s="19"/>
      <c r="C34" s="16"/>
      <c r="D34" s="76"/>
      <c r="E34" s="174"/>
      <c r="F34" s="77"/>
      <c r="G34" s="71"/>
      <c r="H34" s="71"/>
      <c r="I34" s="73"/>
      <c r="J34" s="71"/>
      <c r="K34" s="71"/>
      <c r="L34" s="71"/>
      <c r="M34" s="71"/>
      <c r="N34" s="71"/>
      <c r="O34" s="71"/>
      <c r="P34" s="74"/>
    </row>
    <row r="35" spans="1:16" ht="33.75">
      <c r="A35" s="183" t="s">
        <v>151</v>
      </c>
      <c r="B35" s="141" t="s">
        <v>150</v>
      </c>
      <c r="C35" s="164" t="s">
        <v>29</v>
      </c>
      <c r="D35" s="76">
        <f>F35+P35-E35</f>
        <v>33111105.949999999</v>
      </c>
      <c r="E35" s="165">
        <f>SUM(E36:E37)</f>
        <v>0</v>
      </c>
      <c r="F35" s="77">
        <f>H35+I35+J35+M35+O35+K35+L35+N35-G35</f>
        <v>33111105.949999999</v>
      </c>
      <c r="G35" s="165">
        <f t="shared" ref="G35:P35" si="6">SUM(G36:G37)</f>
        <v>0</v>
      </c>
      <c r="H35" s="165">
        <f t="shared" si="6"/>
        <v>0</v>
      </c>
      <c r="I35" s="165">
        <f t="shared" si="6"/>
        <v>0</v>
      </c>
      <c r="J35" s="165">
        <f t="shared" si="6"/>
        <v>0</v>
      </c>
      <c r="K35" s="165">
        <f t="shared" si="6"/>
        <v>0</v>
      </c>
      <c r="L35" s="165">
        <f t="shared" si="6"/>
        <v>0</v>
      </c>
      <c r="M35" s="165">
        <f t="shared" si="6"/>
        <v>0</v>
      </c>
      <c r="N35" s="165">
        <f t="shared" si="6"/>
        <v>33111105.949999999</v>
      </c>
      <c r="O35" s="165">
        <f t="shared" si="6"/>
        <v>0</v>
      </c>
      <c r="P35" s="175">
        <f t="shared" si="6"/>
        <v>0</v>
      </c>
    </row>
    <row r="36" spans="1:16" ht="33.75">
      <c r="A36" s="184" t="s">
        <v>300</v>
      </c>
      <c r="B36" s="15" t="s">
        <v>150</v>
      </c>
      <c r="C36" s="178" t="s">
        <v>301</v>
      </c>
      <c r="D36" s="70">
        <f>F36+P36-E36</f>
        <v>33111105.949999999</v>
      </c>
      <c r="E36" s="71"/>
      <c r="F36" s="72">
        <f>H36+I36+J36+M36+O36+K36+L36+N36-G36</f>
        <v>33111105.949999999</v>
      </c>
      <c r="G36" s="71"/>
      <c r="H36" s="71"/>
      <c r="I36" s="71"/>
      <c r="J36" s="71"/>
      <c r="K36" s="71"/>
      <c r="L36" s="71"/>
      <c r="M36" s="71"/>
      <c r="N36" s="71">
        <v>33111105.949999999</v>
      </c>
      <c r="O36" s="71"/>
      <c r="P36" s="74"/>
    </row>
    <row r="37" spans="1:16" hidden="1">
      <c r="A37" s="186"/>
      <c r="B37" s="15"/>
      <c r="C37" s="16"/>
      <c r="D37" s="70"/>
      <c r="E37" s="71"/>
      <c r="F37" s="72"/>
      <c r="G37" s="71"/>
      <c r="H37" s="71"/>
      <c r="I37" s="71"/>
      <c r="J37" s="71"/>
      <c r="K37" s="71"/>
      <c r="L37" s="71"/>
      <c r="M37" s="71"/>
      <c r="N37" s="71"/>
      <c r="O37" s="71"/>
      <c r="P37" s="74"/>
    </row>
    <row r="38" spans="1:16" ht="22.5">
      <c r="A38" s="183" t="s">
        <v>152</v>
      </c>
      <c r="B38" s="141" t="s">
        <v>30</v>
      </c>
      <c r="C38" s="164" t="s">
        <v>31</v>
      </c>
      <c r="D38" s="70">
        <f>F38+P38-E38</f>
        <v>96196160.450000003</v>
      </c>
      <c r="E38" s="165">
        <f>SUM(E39:E41)</f>
        <v>0</v>
      </c>
      <c r="F38" s="72">
        <f>H38+I38+J38+M38+O38+K38+L38+N38-G38</f>
        <v>96196160.450000003</v>
      </c>
      <c r="G38" s="165">
        <f t="shared" ref="G38:P38" si="7">SUM(G39:G41)</f>
        <v>0</v>
      </c>
      <c r="H38" s="165">
        <f t="shared" si="7"/>
        <v>0</v>
      </c>
      <c r="I38" s="165">
        <f t="shared" si="7"/>
        <v>0</v>
      </c>
      <c r="J38" s="165">
        <f t="shared" si="7"/>
        <v>0</v>
      </c>
      <c r="K38" s="165">
        <f t="shared" si="7"/>
        <v>0</v>
      </c>
      <c r="L38" s="165">
        <f t="shared" si="7"/>
        <v>0</v>
      </c>
      <c r="M38" s="165">
        <f t="shared" si="7"/>
        <v>128747264.77</v>
      </c>
      <c r="N38" s="165">
        <f t="shared" si="7"/>
        <v>-7770783.9299999997</v>
      </c>
      <c r="O38" s="165">
        <f t="shared" si="7"/>
        <v>-24780320.390000001</v>
      </c>
      <c r="P38" s="175">
        <f t="shared" si="7"/>
        <v>0</v>
      </c>
    </row>
    <row r="39" spans="1:16">
      <c r="A39" s="184" t="s">
        <v>296</v>
      </c>
      <c r="B39" s="19" t="s">
        <v>30</v>
      </c>
      <c r="C39" s="178" t="s">
        <v>297</v>
      </c>
      <c r="D39" s="76">
        <f>F39+P39-E39</f>
        <v>98259886.659999996</v>
      </c>
      <c r="E39" s="71"/>
      <c r="F39" s="77">
        <f>H39+I39+J39+M39+O39+K39+L39+N39-G39</f>
        <v>98259886.659999996</v>
      </c>
      <c r="G39" s="71"/>
      <c r="H39" s="71"/>
      <c r="I39" s="73"/>
      <c r="J39" s="71"/>
      <c r="K39" s="71"/>
      <c r="L39" s="71"/>
      <c r="M39" s="71">
        <v>130185655.81</v>
      </c>
      <c r="N39" s="71">
        <v>-7457617.1500000004</v>
      </c>
      <c r="O39" s="71">
        <v>-24468152</v>
      </c>
      <c r="P39" s="74"/>
    </row>
    <row r="40" spans="1:16" ht="22.5">
      <c r="A40" s="184" t="s">
        <v>298</v>
      </c>
      <c r="B40" s="19" t="s">
        <v>30</v>
      </c>
      <c r="C40" s="178" t="s">
        <v>299</v>
      </c>
      <c r="D40" s="76">
        <f>F40+P40-E40</f>
        <v>-2063726.21</v>
      </c>
      <c r="E40" s="71"/>
      <c r="F40" s="77">
        <f>H40+I40+J40+M40+O40+K40+L40+N40-G40</f>
        <v>-2063726.21</v>
      </c>
      <c r="G40" s="71"/>
      <c r="H40" s="71"/>
      <c r="I40" s="73"/>
      <c r="J40" s="71"/>
      <c r="K40" s="71"/>
      <c r="L40" s="71"/>
      <c r="M40" s="71">
        <v>-1438391.04</v>
      </c>
      <c r="N40" s="71">
        <v>-313166.78000000003</v>
      </c>
      <c r="O40" s="71">
        <v>-312168.39</v>
      </c>
      <c r="P40" s="74"/>
    </row>
    <row r="41" spans="1:16" hidden="1">
      <c r="A41" s="188"/>
      <c r="B41" s="19"/>
      <c r="C41" s="16"/>
      <c r="D41" s="76"/>
      <c r="E41" s="71"/>
      <c r="F41" s="77"/>
      <c r="G41" s="71"/>
      <c r="H41" s="71"/>
      <c r="I41" s="73"/>
      <c r="J41" s="71"/>
      <c r="K41" s="71"/>
      <c r="L41" s="71"/>
      <c r="M41" s="71"/>
      <c r="N41" s="71"/>
      <c r="O41" s="71"/>
      <c r="P41" s="74"/>
    </row>
    <row r="42" spans="1:16" ht="22.5">
      <c r="A42" s="189" t="s">
        <v>153</v>
      </c>
      <c r="B42" s="141" t="s">
        <v>18</v>
      </c>
      <c r="C42" s="168" t="s">
        <v>32</v>
      </c>
      <c r="D42" s="76">
        <f>F42+P42-E42</f>
        <v>340438.14</v>
      </c>
      <c r="E42" s="165">
        <f>SUM(E43:E44)</f>
        <v>0</v>
      </c>
      <c r="F42" s="77">
        <f>H42+I42+J42+M42+O42+K42+L42+N42-G42</f>
        <v>340438.14</v>
      </c>
      <c r="G42" s="165">
        <f t="shared" ref="G42:P42" si="8">SUM(G43:G44)</f>
        <v>0</v>
      </c>
      <c r="H42" s="165">
        <f t="shared" si="8"/>
        <v>0</v>
      </c>
      <c r="I42" s="165">
        <f t="shared" si="8"/>
        <v>0</v>
      </c>
      <c r="J42" s="165">
        <f t="shared" si="8"/>
        <v>0</v>
      </c>
      <c r="K42" s="165">
        <f t="shared" si="8"/>
        <v>0</v>
      </c>
      <c r="L42" s="165">
        <f t="shared" si="8"/>
        <v>0</v>
      </c>
      <c r="M42" s="165">
        <f t="shared" si="8"/>
        <v>340438.14</v>
      </c>
      <c r="N42" s="165">
        <f t="shared" si="8"/>
        <v>0</v>
      </c>
      <c r="O42" s="165">
        <f t="shared" si="8"/>
        <v>0</v>
      </c>
      <c r="P42" s="175">
        <f t="shared" si="8"/>
        <v>0</v>
      </c>
    </row>
    <row r="43" spans="1:16">
      <c r="A43" s="187" t="s">
        <v>294</v>
      </c>
      <c r="B43" s="15" t="s">
        <v>18</v>
      </c>
      <c r="C43" s="179" t="s">
        <v>295</v>
      </c>
      <c r="D43" s="70">
        <f>F43+P43-E43</f>
        <v>340438.14</v>
      </c>
      <c r="E43" s="84"/>
      <c r="F43" s="72">
        <f>H43+I43+J43+M43+O43+K43+L43+N43-G43</f>
        <v>340438.14</v>
      </c>
      <c r="G43" s="84"/>
      <c r="H43" s="84"/>
      <c r="I43" s="84"/>
      <c r="J43" s="84"/>
      <c r="K43" s="84"/>
      <c r="L43" s="84"/>
      <c r="M43" s="84">
        <v>340438.14</v>
      </c>
      <c r="N43" s="84"/>
      <c r="O43" s="84"/>
      <c r="P43" s="79"/>
    </row>
    <row r="44" spans="1:16" ht="0.75" customHeight="1" thickBot="1">
      <c r="A44" s="136"/>
      <c r="B44" s="137"/>
      <c r="C44" s="138"/>
      <c r="D44" s="145"/>
      <c r="E44" s="139"/>
      <c r="F44" s="14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>
      <c r="P45" s="160" t="s">
        <v>200</v>
      </c>
    </row>
    <row r="46" spans="1:16" ht="108">
      <c r="A46" s="60" t="s">
        <v>16</v>
      </c>
      <c r="B46" s="58" t="s">
        <v>105</v>
      </c>
      <c r="C46" s="58" t="s">
        <v>9</v>
      </c>
      <c r="D46" s="54" t="s">
        <v>10</v>
      </c>
      <c r="E46" s="55" t="s">
        <v>106</v>
      </c>
      <c r="F46" s="54" t="s">
        <v>11</v>
      </c>
      <c r="G46" s="55" t="s">
        <v>107</v>
      </c>
      <c r="H46" s="54" t="s">
        <v>12</v>
      </c>
      <c r="I46" s="57" t="s">
        <v>124</v>
      </c>
      <c r="J46" s="56" t="s">
        <v>13</v>
      </c>
      <c r="K46" s="56" t="s">
        <v>125</v>
      </c>
      <c r="L46" s="56" t="s">
        <v>126</v>
      </c>
      <c r="M46" s="56" t="s">
        <v>14</v>
      </c>
      <c r="N46" s="56" t="s">
        <v>127</v>
      </c>
      <c r="O46" s="56" t="s">
        <v>128</v>
      </c>
      <c r="P46" s="54" t="s">
        <v>15</v>
      </c>
    </row>
    <row r="47" spans="1:16" ht="15" thickBot="1">
      <c r="A47" s="49">
        <v>1</v>
      </c>
      <c r="B47" s="50">
        <v>2</v>
      </c>
      <c r="C47" s="50">
        <v>3</v>
      </c>
      <c r="D47" s="51">
        <v>4</v>
      </c>
      <c r="E47" s="51">
        <v>5</v>
      </c>
      <c r="F47" s="51">
        <v>6</v>
      </c>
      <c r="G47" s="51">
        <v>7</v>
      </c>
      <c r="H47" s="50">
        <v>8</v>
      </c>
      <c r="I47" s="50">
        <v>9</v>
      </c>
      <c r="J47" s="51">
        <v>10</v>
      </c>
      <c r="K47" s="51">
        <v>11</v>
      </c>
      <c r="L47" s="51">
        <v>12</v>
      </c>
      <c r="M47" s="51">
        <v>13</v>
      </c>
      <c r="N47" s="51">
        <v>14</v>
      </c>
      <c r="O47" s="51">
        <v>15</v>
      </c>
      <c r="P47" s="50">
        <v>16</v>
      </c>
    </row>
    <row r="48" spans="1:16" ht="33.75">
      <c r="A48" s="189" t="s">
        <v>154</v>
      </c>
      <c r="B48" s="169" t="s">
        <v>20</v>
      </c>
      <c r="C48" s="170" t="s">
        <v>36</v>
      </c>
      <c r="D48" s="68">
        <f t="shared" ref="D48:D53" si="9">F48+P48-E48</f>
        <v>246312299.38999999</v>
      </c>
      <c r="E48" s="171">
        <f>SUM(E49:E54)</f>
        <v>0</v>
      </c>
      <c r="F48" s="68">
        <f t="shared" ref="F48:F53" si="10">H48+I48+J48+M48+O48+K48+L48+N48-G48</f>
        <v>246312299.38999999</v>
      </c>
      <c r="G48" s="171">
        <f t="shared" ref="G48:P48" si="11">SUM(G49:G54)</f>
        <v>4517845.2300000004</v>
      </c>
      <c r="H48" s="171">
        <f t="shared" si="11"/>
        <v>0</v>
      </c>
      <c r="I48" s="171">
        <f t="shared" si="11"/>
        <v>0</v>
      </c>
      <c r="J48" s="171">
        <f t="shared" si="11"/>
        <v>0</v>
      </c>
      <c r="K48" s="171">
        <f t="shared" si="11"/>
        <v>0</v>
      </c>
      <c r="L48" s="171">
        <f t="shared" si="11"/>
        <v>0</v>
      </c>
      <c r="M48" s="171">
        <f t="shared" si="11"/>
        <v>141816023.16999999</v>
      </c>
      <c r="N48" s="171">
        <f t="shared" si="11"/>
        <v>80932671.510000005</v>
      </c>
      <c r="O48" s="171">
        <f t="shared" si="11"/>
        <v>28081449.940000001</v>
      </c>
      <c r="P48" s="176">
        <f t="shared" si="11"/>
        <v>0</v>
      </c>
    </row>
    <row r="49" spans="1:16" ht="45">
      <c r="A49" s="184" t="s">
        <v>284</v>
      </c>
      <c r="B49" s="15" t="s">
        <v>20</v>
      </c>
      <c r="C49" s="179" t="s">
        <v>285</v>
      </c>
      <c r="D49" s="70">
        <f t="shared" si="9"/>
        <v>522409.86</v>
      </c>
      <c r="E49" s="115"/>
      <c r="F49" s="182">
        <f t="shared" si="10"/>
        <v>522409.86</v>
      </c>
      <c r="G49" s="115"/>
      <c r="H49" s="116"/>
      <c r="I49" s="116"/>
      <c r="J49" s="115"/>
      <c r="K49" s="115"/>
      <c r="L49" s="115"/>
      <c r="M49" s="115">
        <v>522409.86</v>
      </c>
      <c r="N49" s="115"/>
      <c r="O49" s="115"/>
      <c r="P49" s="92"/>
    </row>
    <row r="50" spans="1:16" ht="45">
      <c r="A50" s="184" t="s">
        <v>286</v>
      </c>
      <c r="B50" s="15" t="s">
        <v>20</v>
      </c>
      <c r="C50" s="179" t="s">
        <v>287</v>
      </c>
      <c r="D50" s="70">
        <f t="shared" si="9"/>
        <v>35194465.420000002</v>
      </c>
      <c r="E50" s="115"/>
      <c r="F50" s="182">
        <f t="shared" si="10"/>
        <v>35194465.420000002</v>
      </c>
      <c r="G50" s="115">
        <v>4517845.2300000004</v>
      </c>
      <c r="H50" s="116"/>
      <c r="I50" s="116"/>
      <c r="J50" s="115"/>
      <c r="K50" s="115"/>
      <c r="L50" s="115"/>
      <c r="M50" s="115">
        <v>18274625.289999999</v>
      </c>
      <c r="N50" s="115">
        <v>21679.23</v>
      </c>
      <c r="O50" s="115">
        <v>21416006.129999999</v>
      </c>
      <c r="P50" s="92"/>
    </row>
    <row r="51" spans="1:16" ht="56.25">
      <c r="A51" s="184" t="s">
        <v>288</v>
      </c>
      <c r="B51" s="15" t="s">
        <v>20</v>
      </c>
      <c r="C51" s="179" t="s">
        <v>289</v>
      </c>
      <c r="D51" s="70">
        <f t="shared" si="9"/>
        <v>114415531.54000001</v>
      </c>
      <c r="E51" s="115"/>
      <c r="F51" s="182">
        <f t="shared" si="10"/>
        <v>114415531.54000001</v>
      </c>
      <c r="G51" s="115"/>
      <c r="H51" s="116"/>
      <c r="I51" s="116"/>
      <c r="J51" s="115"/>
      <c r="K51" s="115"/>
      <c r="L51" s="115"/>
      <c r="M51" s="115">
        <v>114415531.54000001</v>
      </c>
      <c r="N51" s="115"/>
      <c r="O51" s="115"/>
      <c r="P51" s="92"/>
    </row>
    <row r="52" spans="1:16" ht="22.5">
      <c r="A52" s="184" t="s">
        <v>290</v>
      </c>
      <c r="B52" s="15" t="s">
        <v>20</v>
      </c>
      <c r="C52" s="179" t="s">
        <v>291</v>
      </c>
      <c r="D52" s="70">
        <f t="shared" si="9"/>
        <v>93100</v>
      </c>
      <c r="E52" s="115"/>
      <c r="F52" s="182">
        <f t="shared" si="10"/>
        <v>93100</v>
      </c>
      <c r="G52" s="115"/>
      <c r="H52" s="116"/>
      <c r="I52" s="116"/>
      <c r="J52" s="115"/>
      <c r="K52" s="115"/>
      <c r="L52" s="115"/>
      <c r="M52" s="115"/>
      <c r="N52" s="115"/>
      <c r="O52" s="115">
        <v>93100</v>
      </c>
      <c r="P52" s="92"/>
    </row>
    <row r="53" spans="1:16" ht="22.5">
      <c r="A53" s="184" t="s">
        <v>292</v>
      </c>
      <c r="B53" s="15" t="s">
        <v>20</v>
      </c>
      <c r="C53" s="179" t="s">
        <v>293</v>
      </c>
      <c r="D53" s="70">
        <f t="shared" si="9"/>
        <v>96086792.569999993</v>
      </c>
      <c r="E53" s="115"/>
      <c r="F53" s="182">
        <f t="shared" si="10"/>
        <v>96086792.569999993</v>
      </c>
      <c r="G53" s="115"/>
      <c r="H53" s="116"/>
      <c r="I53" s="116"/>
      <c r="J53" s="115"/>
      <c r="K53" s="115"/>
      <c r="L53" s="115"/>
      <c r="M53" s="115">
        <v>8603456.4800000004</v>
      </c>
      <c r="N53" s="115">
        <v>80910992.280000001</v>
      </c>
      <c r="O53" s="115">
        <v>6572343.8099999996</v>
      </c>
      <c r="P53" s="92"/>
    </row>
    <row r="54" spans="1:16" hidden="1">
      <c r="A54" s="186"/>
      <c r="B54" s="45"/>
      <c r="C54" s="66"/>
      <c r="D54" s="70"/>
      <c r="E54" s="204"/>
      <c r="F54" s="72"/>
      <c r="G54" s="204"/>
      <c r="H54" s="204"/>
      <c r="I54" s="204"/>
      <c r="J54" s="204"/>
      <c r="K54" s="204"/>
      <c r="L54" s="204"/>
      <c r="M54" s="204"/>
      <c r="N54" s="204"/>
      <c r="O54" s="204"/>
      <c r="P54" s="205"/>
    </row>
    <row r="55" spans="1:16" ht="22.5">
      <c r="A55" s="190" t="s">
        <v>155</v>
      </c>
      <c r="B55" s="24" t="s">
        <v>28</v>
      </c>
      <c r="C55" s="150" t="s">
        <v>33</v>
      </c>
      <c r="D55" s="70">
        <f>F55+P55-E55</f>
        <v>829528432.59000003</v>
      </c>
      <c r="E55" s="72">
        <f>E56+E61+E70+E73+E78+E81+E86+E91+E96</f>
        <v>0</v>
      </c>
      <c r="F55" s="72">
        <f>H55+I55+J55+M55+O55+K55+L55+N55-G55</f>
        <v>829528432.59000003</v>
      </c>
      <c r="G55" s="72">
        <f t="shared" ref="G55:P55" si="12">G56+G61+G70+G73+G78+G81+G86+G91+G96</f>
        <v>30138088.23</v>
      </c>
      <c r="H55" s="72">
        <f t="shared" si="12"/>
        <v>0</v>
      </c>
      <c r="I55" s="72">
        <f t="shared" si="12"/>
        <v>0</v>
      </c>
      <c r="J55" s="72">
        <f t="shared" si="12"/>
        <v>0</v>
      </c>
      <c r="K55" s="72">
        <f t="shared" si="12"/>
        <v>0</v>
      </c>
      <c r="L55" s="72">
        <f t="shared" si="12"/>
        <v>0</v>
      </c>
      <c r="M55" s="72">
        <f t="shared" si="12"/>
        <v>719144269.76999998</v>
      </c>
      <c r="N55" s="72">
        <f t="shared" si="12"/>
        <v>72654246.640000001</v>
      </c>
      <c r="O55" s="72">
        <f t="shared" si="12"/>
        <v>67868004.409999996</v>
      </c>
      <c r="P55" s="81">
        <f t="shared" si="12"/>
        <v>0</v>
      </c>
    </row>
    <row r="56" spans="1:16" ht="33.75">
      <c r="A56" s="183" t="s">
        <v>156</v>
      </c>
      <c r="B56" s="17" t="s">
        <v>29</v>
      </c>
      <c r="C56" s="18" t="s">
        <v>34</v>
      </c>
      <c r="D56" s="70">
        <f>F56+P56-E56</f>
        <v>75253882.859999999</v>
      </c>
      <c r="E56" s="165">
        <f>SUM(E57:E60)</f>
        <v>0</v>
      </c>
      <c r="F56" s="72">
        <f>H56+I56+J56+M56+O56+K56+L56+N56-G56</f>
        <v>75253882.859999999</v>
      </c>
      <c r="G56" s="165">
        <f t="shared" ref="G56:P56" si="13">SUM(G57:G60)</f>
        <v>0</v>
      </c>
      <c r="H56" s="165">
        <f t="shared" si="13"/>
        <v>0</v>
      </c>
      <c r="I56" s="165">
        <f t="shared" si="13"/>
        <v>0</v>
      </c>
      <c r="J56" s="165">
        <f t="shared" si="13"/>
        <v>0</v>
      </c>
      <c r="K56" s="165">
        <f t="shared" si="13"/>
        <v>0</v>
      </c>
      <c r="L56" s="165">
        <f t="shared" si="13"/>
        <v>0</v>
      </c>
      <c r="M56" s="165">
        <f t="shared" si="13"/>
        <v>49835831.810000002</v>
      </c>
      <c r="N56" s="165">
        <f t="shared" si="13"/>
        <v>0</v>
      </c>
      <c r="O56" s="165">
        <f t="shared" si="13"/>
        <v>25418051.050000001</v>
      </c>
      <c r="P56" s="175">
        <f t="shared" si="13"/>
        <v>0</v>
      </c>
    </row>
    <row r="57" spans="1:16">
      <c r="A57" s="184" t="s">
        <v>278</v>
      </c>
      <c r="B57" s="19" t="s">
        <v>29</v>
      </c>
      <c r="C57" s="178" t="s">
        <v>279</v>
      </c>
      <c r="D57" s="76">
        <f>F57+P57-E57</f>
        <v>54915698.780000001</v>
      </c>
      <c r="E57" s="71"/>
      <c r="F57" s="77">
        <f>H57+I57+J57+M57+O57+K57+L57+N57-G57</f>
        <v>54915698.780000001</v>
      </c>
      <c r="G57" s="71"/>
      <c r="H57" s="73"/>
      <c r="I57" s="73"/>
      <c r="J57" s="71"/>
      <c r="K57" s="71"/>
      <c r="L57" s="71"/>
      <c r="M57" s="71">
        <v>36367302.159999996</v>
      </c>
      <c r="N57" s="71"/>
      <c r="O57" s="71">
        <v>18548396.620000001</v>
      </c>
      <c r="P57" s="74"/>
    </row>
    <row r="58" spans="1:16" ht="22.5">
      <c r="A58" s="184" t="s">
        <v>280</v>
      </c>
      <c r="B58" s="19" t="s">
        <v>29</v>
      </c>
      <c r="C58" s="178" t="s">
        <v>281</v>
      </c>
      <c r="D58" s="76">
        <f>F58+P58-E58</f>
        <v>4086858.22</v>
      </c>
      <c r="E58" s="71"/>
      <c r="F58" s="77">
        <f>H58+I58+J58+M58+O58+K58+L58+N58-G58</f>
        <v>4086858.22</v>
      </c>
      <c r="G58" s="71"/>
      <c r="H58" s="73"/>
      <c r="I58" s="73"/>
      <c r="J58" s="71"/>
      <c r="K58" s="71"/>
      <c r="L58" s="71"/>
      <c r="M58" s="71">
        <v>2718653.22</v>
      </c>
      <c r="N58" s="71"/>
      <c r="O58" s="71">
        <v>1368205</v>
      </c>
      <c r="P58" s="74"/>
    </row>
    <row r="59" spans="1:16">
      <c r="A59" s="184" t="s">
        <v>282</v>
      </c>
      <c r="B59" s="19" t="s">
        <v>29</v>
      </c>
      <c r="C59" s="178" t="s">
        <v>283</v>
      </c>
      <c r="D59" s="76">
        <f>F59+P59-E59</f>
        <v>16251325.859999999</v>
      </c>
      <c r="E59" s="71"/>
      <c r="F59" s="77">
        <f>H59+I59+J59+M59+O59+K59+L59+N59-G59</f>
        <v>16251325.859999999</v>
      </c>
      <c r="G59" s="71"/>
      <c r="H59" s="73"/>
      <c r="I59" s="73"/>
      <c r="J59" s="71"/>
      <c r="K59" s="71"/>
      <c r="L59" s="71"/>
      <c r="M59" s="71">
        <v>10749876.43</v>
      </c>
      <c r="N59" s="71"/>
      <c r="O59" s="71">
        <v>5501449.4299999997</v>
      </c>
      <c r="P59" s="74"/>
    </row>
    <row r="60" spans="1:16" hidden="1">
      <c r="A60" s="188"/>
      <c r="B60" s="19"/>
      <c r="C60" s="16"/>
      <c r="D60" s="76"/>
      <c r="E60" s="71"/>
      <c r="F60" s="77"/>
      <c r="G60" s="71"/>
      <c r="H60" s="73"/>
      <c r="I60" s="73"/>
      <c r="J60" s="71"/>
      <c r="K60" s="71"/>
      <c r="L60" s="71"/>
      <c r="M60" s="71"/>
      <c r="N60" s="71"/>
      <c r="O60" s="71"/>
      <c r="P60" s="74"/>
    </row>
    <row r="61" spans="1:16" ht="22.5">
      <c r="A61" s="183" t="s">
        <v>157</v>
      </c>
      <c r="B61" s="32" t="s">
        <v>31</v>
      </c>
      <c r="C61" s="18" t="s">
        <v>35</v>
      </c>
      <c r="D61" s="76">
        <f t="shared" ref="D61:D68" si="14">F61+P61-E61</f>
        <v>147417946.22999999</v>
      </c>
      <c r="E61" s="167">
        <f>SUM(E62:E69)</f>
        <v>0</v>
      </c>
      <c r="F61" s="77">
        <f t="shared" ref="F61:F68" si="15">H61+I61+J61+M61+O61+K61+L61+N61-G61</f>
        <v>147417946.22999999</v>
      </c>
      <c r="G61" s="167">
        <f t="shared" ref="G61:P61" si="16">SUM(G62:G69)</f>
        <v>0</v>
      </c>
      <c r="H61" s="167">
        <f t="shared" si="16"/>
        <v>0</v>
      </c>
      <c r="I61" s="167">
        <f t="shared" si="16"/>
        <v>0</v>
      </c>
      <c r="J61" s="167">
        <f t="shared" si="16"/>
        <v>0</v>
      </c>
      <c r="K61" s="167">
        <f t="shared" si="16"/>
        <v>0</v>
      </c>
      <c r="L61" s="167">
        <f t="shared" si="16"/>
        <v>0</v>
      </c>
      <c r="M61" s="167">
        <f t="shared" si="16"/>
        <v>54614239.039999999</v>
      </c>
      <c r="N61" s="167">
        <f t="shared" si="16"/>
        <v>61743537.719999999</v>
      </c>
      <c r="O61" s="167">
        <f t="shared" si="16"/>
        <v>31060169.469999999</v>
      </c>
      <c r="P61" s="177">
        <f t="shared" si="16"/>
        <v>0</v>
      </c>
    </row>
    <row r="62" spans="1:16">
      <c r="A62" s="184" t="s">
        <v>264</v>
      </c>
      <c r="B62" s="19" t="s">
        <v>31</v>
      </c>
      <c r="C62" s="178" t="s">
        <v>265</v>
      </c>
      <c r="D62" s="76">
        <f t="shared" si="14"/>
        <v>1241850.1100000001</v>
      </c>
      <c r="E62" s="71"/>
      <c r="F62" s="77">
        <f t="shared" si="15"/>
        <v>1241850.1100000001</v>
      </c>
      <c r="G62" s="71"/>
      <c r="H62" s="73"/>
      <c r="I62" s="73"/>
      <c r="J62" s="71"/>
      <c r="K62" s="71"/>
      <c r="L62" s="71"/>
      <c r="M62" s="71">
        <v>816206.04</v>
      </c>
      <c r="N62" s="71"/>
      <c r="O62" s="71">
        <v>425644.07</v>
      </c>
      <c r="P62" s="74"/>
    </row>
    <row r="63" spans="1:16">
      <c r="A63" s="184" t="s">
        <v>266</v>
      </c>
      <c r="B63" s="19" t="s">
        <v>31</v>
      </c>
      <c r="C63" s="178" t="s">
        <v>267</v>
      </c>
      <c r="D63" s="76">
        <f t="shared" si="14"/>
        <v>22638996.469999999</v>
      </c>
      <c r="E63" s="71"/>
      <c r="F63" s="77">
        <f t="shared" si="15"/>
        <v>22638996.469999999</v>
      </c>
      <c r="G63" s="71"/>
      <c r="H63" s="73"/>
      <c r="I63" s="73"/>
      <c r="J63" s="71"/>
      <c r="K63" s="71"/>
      <c r="L63" s="71"/>
      <c r="M63" s="71">
        <v>22243036.34</v>
      </c>
      <c r="N63" s="71">
        <v>2598.96</v>
      </c>
      <c r="O63" s="71">
        <v>393361.17</v>
      </c>
      <c r="P63" s="74"/>
    </row>
    <row r="64" spans="1:16">
      <c r="A64" s="184" t="s">
        <v>268</v>
      </c>
      <c r="B64" s="19" t="s">
        <v>31</v>
      </c>
      <c r="C64" s="178" t="s">
        <v>269</v>
      </c>
      <c r="D64" s="76">
        <f t="shared" si="14"/>
        <v>10005496.880000001</v>
      </c>
      <c r="E64" s="71"/>
      <c r="F64" s="77">
        <f t="shared" si="15"/>
        <v>10005496.880000001</v>
      </c>
      <c r="G64" s="71"/>
      <c r="H64" s="73"/>
      <c r="I64" s="73"/>
      <c r="J64" s="71"/>
      <c r="K64" s="71"/>
      <c r="L64" s="71"/>
      <c r="M64" s="71">
        <v>900751.16</v>
      </c>
      <c r="N64" s="71">
        <v>4653940.29</v>
      </c>
      <c r="O64" s="71">
        <v>4450805.43</v>
      </c>
      <c r="P64" s="74"/>
    </row>
    <row r="65" spans="1:16" ht="45">
      <c r="A65" s="184" t="s">
        <v>270</v>
      </c>
      <c r="B65" s="19" t="s">
        <v>31</v>
      </c>
      <c r="C65" s="178" t="s">
        <v>271</v>
      </c>
      <c r="D65" s="76">
        <f t="shared" si="14"/>
        <v>31000</v>
      </c>
      <c r="E65" s="71"/>
      <c r="F65" s="77">
        <f t="shared" si="15"/>
        <v>31000</v>
      </c>
      <c r="G65" s="71"/>
      <c r="H65" s="73"/>
      <c r="I65" s="73"/>
      <c r="J65" s="71"/>
      <c r="K65" s="71"/>
      <c r="L65" s="71"/>
      <c r="M65" s="71"/>
      <c r="N65" s="71">
        <v>31000</v>
      </c>
      <c r="O65" s="71"/>
      <c r="P65" s="74"/>
    </row>
    <row r="66" spans="1:16">
      <c r="A66" s="184" t="s">
        <v>272</v>
      </c>
      <c r="B66" s="19" t="s">
        <v>31</v>
      </c>
      <c r="C66" s="178" t="s">
        <v>273</v>
      </c>
      <c r="D66" s="76">
        <f t="shared" si="14"/>
        <v>75150450.390000001</v>
      </c>
      <c r="E66" s="71"/>
      <c r="F66" s="77">
        <f t="shared" si="15"/>
        <v>75150450.390000001</v>
      </c>
      <c r="G66" s="71"/>
      <c r="H66" s="73"/>
      <c r="I66" s="73"/>
      <c r="J66" s="71"/>
      <c r="K66" s="71"/>
      <c r="L66" s="71"/>
      <c r="M66" s="71">
        <v>21750551.390000001</v>
      </c>
      <c r="N66" s="71">
        <v>33444534.739999998</v>
      </c>
      <c r="O66" s="71">
        <v>19955364.260000002</v>
      </c>
      <c r="P66" s="74"/>
    </row>
    <row r="67" spans="1:16">
      <c r="A67" s="184" t="s">
        <v>274</v>
      </c>
      <c r="B67" s="19" t="s">
        <v>31</v>
      </c>
      <c r="C67" s="178" t="s">
        <v>275</v>
      </c>
      <c r="D67" s="76">
        <f t="shared" si="14"/>
        <v>38305837.189999998</v>
      </c>
      <c r="E67" s="71"/>
      <c r="F67" s="77">
        <f t="shared" si="15"/>
        <v>38305837.189999998</v>
      </c>
      <c r="G67" s="71"/>
      <c r="H67" s="73"/>
      <c r="I67" s="73"/>
      <c r="J67" s="71"/>
      <c r="K67" s="71"/>
      <c r="L67" s="71"/>
      <c r="M67" s="71">
        <v>8872244.1099999994</v>
      </c>
      <c r="N67" s="71">
        <v>23603213.73</v>
      </c>
      <c r="O67" s="71">
        <v>5830379.3499999996</v>
      </c>
      <c r="P67" s="74"/>
    </row>
    <row r="68" spans="1:16">
      <c r="A68" s="184" t="s">
        <v>276</v>
      </c>
      <c r="B68" s="19" t="s">
        <v>31</v>
      </c>
      <c r="C68" s="178" t="s">
        <v>277</v>
      </c>
      <c r="D68" s="76">
        <f t="shared" si="14"/>
        <v>44315.19</v>
      </c>
      <c r="E68" s="71"/>
      <c r="F68" s="77">
        <f t="shared" si="15"/>
        <v>44315.19</v>
      </c>
      <c r="G68" s="71"/>
      <c r="H68" s="73"/>
      <c r="I68" s="73"/>
      <c r="J68" s="71"/>
      <c r="K68" s="71"/>
      <c r="L68" s="71"/>
      <c r="M68" s="71">
        <v>31450</v>
      </c>
      <c r="N68" s="71">
        <v>8250</v>
      </c>
      <c r="O68" s="71">
        <v>4615.1899999999996</v>
      </c>
      <c r="P68" s="74"/>
    </row>
    <row r="69" spans="1:16" hidden="1">
      <c r="A69" s="188"/>
      <c r="B69" s="19"/>
      <c r="C69" s="16"/>
      <c r="D69" s="76"/>
      <c r="E69" s="71"/>
      <c r="F69" s="77"/>
      <c r="G69" s="71"/>
      <c r="H69" s="73"/>
      <c r="I69" s="73"/>
      <c r="J69" s="71"/>
      <c r="K69" s="71"/>
      <c r="L69" s="71"/>
      <c r="M69" s="71"/>
      <c r="N69" s="71"/>
      <c r="O69" s="71"/>
      <c r="P69" s="74"/>
    </row>
    <row r="70" spans="1:16" ht="33.75">
      <c r="A70" s="189" t="s">
        <v>158</v>
      </c>
      <c r="B70" s="17" t="s">
        <v>36</v>
      </c>
      <c r="C70" s="44" t="s">
        <v>37</v>
      </c>
      <c r="D70" s="76">
        <f>F70+P70-E70</f>
        <v>1408731.58</v>
      </c>
      <c r="E70" s="165">
        <f>SUM(E71:E72)</f>
        <v>0</v>
      </c>
      <c r="F70" s="77">
        <f>H70+I70+J70+M70+O70+K70+L70+N70-G70</f>
        <v>1408731.58</v>
      </c>
      <c r="G70" s="165">
        <f t="shared" ref="G70:P70" si="17">SUM(G71:G72)</f>
        <v>0</v>
      </c>
      <c r="H70" s="165">
        <f t="shared" si="17"/>
        <v>0</v>
      </c>
      <c r="I70" s="165">
        <f t="shared" si="17"/>
        <v>0</v>
      </c>
      <c r="J70" s="165">
        <f t="shared" si="17"/>
        <v>0</v>
      </c>
      <c r="K70" s="165">
        <f t="shared" si="17"/>
        <v>0</v>
      </c>
      <c r="L70" s="165">
        <f t="shared" si="17"/>
        <v>0</v>
      </c>
      <c r="M70" s="165">
        <f t="shared" si="17"/>
        <v>1408731.58</v>
      </c>
      <c r="N70" s="165">
        <f t="shared" si="17"/>
        <v>0</v>
      </c>
      <c r="O70" s="165">
        <f t="shared" si="17"/>
        <v>0</v>
      </c>
      <c r="P70" s="175">
        <f t="shared" si="17"/>
        <v>0</v>
      </c>
    </row>
    <row r="71" spans="1:16">
      <c r="A71" s="184" t="s">
        <v>262</v>
      </c>
      <c r="B71" s="19" t="s">
        <v>36</v>
      </c>
      <c r="C71" s="178" t="s">
        <v>263</v>
      </c>
      <c r="D71" s="76">
        <f>F71+P71-E71</f>
        <v>1408731.58</v>
      </c>
      <c r="E71" s="103"/>
      <c r="F71" s="77">
        <f>H71+I71+J71+M71+O71+K71+L71+N71-G71</f>
        <v>1408731.58</v>
      </c>
      <c r="G71" s="71"/>
      <c r="H71" s="73"/>
      <c r="I71" s="73"/>
      <c r="J71" s="71"/>
      <c r="K71" s="71"/>
      <c r="L71" s="71"/>
      <c r="M71" s="71">
        <v>1408731.58</v>
      </c>
      <c r="N71" s="71"/>
      <c r="O71" s="71"/>
      <c r="P71" s="74"/>
    </row>
    <row r="72" spans="1:16" hidden="1">
      <c r="A72" s="188"/>
      <c r="B72" s="19"/>
      <c r="C72" s="16"/>
      <c r="D72" s="76"/>
      <c r="E72" s="103"/>
      <c r="F72" s="77"/>
      <c r="G72" s="71"/>
      <c r="H72" s="73"/>
      <c r="I72" s="73"/>
      <c r="J72" s="71"/>
      <c r="K72" s="71"/>
      <c r="L72" s="71"/>
      <c r="M72" s="71"/>
      <c r="N72" s="71"/>
      <c r="O72" s="71"/>
      <c r="P72" s="74"/>
    </row>
    <row r="73" spans="1:16" ht="33.75">
      <c r="A73" s="183" t="s">
        <v>159</v>
      </c>
      <c r="B73" s="17" t="s">
        <v>34</v>
      </c>
      <c r="C73" s="18" t="s">
        <v>38</v>
      </c>
      <c r="D73" s="76">
        <f>F73+P73-E73</f>
        <v>415755560.12</v>
      </c>
      <c r="E73" s="165">
        <f>SUM(E74:E77)</f>
        <v>0</v>
      </c>
      <c r="F73" s="77">
        <f>H73+I73+J73+M73+O73+K73+L73+N73-G73</f>
        <v>415755560.12</v>
      </c>
      <c r="G73" s="165">
        <f t="shared" ref="G73:P73" si="18">SUM(G74:G77)</f>
        <v>0</v>
      </c>
      <c r="H73" s="165">
        <f t="shared" si="18"/>
        <v>0</v>
      </c>
      <c r="I73" s="165">
        <f t="shared" si="18"/>
        <v>0</v>
      </c>
      <c r="J73" s="165">
        <f t="shared" si="18"/>
        <v>0</v>
      </c>
      <c r="K73" s="165">
        <f t="shared" si="18"/>
        <v>0</v>
      </c>
      <c r="L73" s="165">
        <f t="shared" si="18"/>
        <v>0</v>
      </c>
      <c r="M73" s="165">
        <f t="shared" si="18"/>
        <v>407336489.75</v>
      </c>
      <c r="N73" s="165">
        <f t="shared" si="18"/>
        <v>8419070.3699999992</v>
      </c>
      <c r="O73" s="165">
        <f t="shared" si="18"/>
        <v>0</v>
      </c>
      <c r="P73" s="175">
        <f t="shared" si="18"/>
        <v>0</v>
      </c>
    </row>
    <row r="74" spans="1:16" ht="33.75">
      <c r="A74" s="187" t="s">
        <v>256</v>
      </c>
      <c r="B74" s="19" t="s">
        <v>34</v>
      </c>
      <c r="C74" s="178" t="s">
        <v>257</v>
      </c>
      <c r="D74" s="76">
        <f>F74+P74-E74</f>
        <v>410036296.88</v>
      </c>
      <c r="E74" s="73"/>
      <c r="F74" s="77">
        <f>H74+I74+J74+M74+O74+K74+L74+N74-G74</f>
        <v>410036296.88</v>
      </c>
      <c r="G74" s="73"/>
      <c r="H74" s="73"/>
      <c r="I74" s="73"/>
      <c r="J74" s="73"/>
      <c r="K74" s="73"/>
      <c r="L74" s="73"/>
      <c r="M74" s="73">
        <v>407336489.75</v>
      </c>
      <c r="N74" s="73">
        <v>2699807.13</v>
      </c>
      <c r="O74" s="73"/>
      <c r="P74" s="74"/>
    </row>
    <row r="75" spans="1:16" ht="56.25">
      <c r="A75" s="187" t="s">
        <v>258</v>
      </c>
      <c r="B75" s="19" t="s">
        <v>34</v>
      </c>
      <c r="C75" s="178" t="s">
        <v>259</v>
      </c>
      <c r="D75" s="76">
        <f>F75+P75-E75</f>
        <v>5333443.24</v>
      </c>
      <c r="E75" s="73"/>
      <c r="F75" s="77">
        <f>H75+I75+J75+M75+O75+K75+L75+N75-G75</f>
        <v>5333443.24</v>
      </c>
      <c r="G75" s="73"/>
      <c r="H75" s="73"/>
      <c r="I75" s="73"/>
      <c r="J75" s="73"/>
      <c r="K75" s="73"/>
      <c r="L75" s="73"/>
      <c r="M75" s="73"/>
      <c r="N75" s="73">
        <v>5333443.24</v>
      </c>
      <c r="O75" s="73"/>
      <c r="P75" s="74"/>
    </row>
    <row r="76" spans="1:16" ht="45">
      <c r="A76" s="187" t="s">
        <v>260</v>
      </c>
      <c r="B76" s="19" t="s">
        <v>34</v>
      </c>
      <c r="C76" s="178" t="s">
        <v>261</v>
      </c>
      <c r="D76" s="76">
        <f>F76+P76-E76</f>
        <v>385820</v>
      </c>
      <c r="E76" s="73"/>
      <c r="F76" s="77">
        <f>H76+I76+J76+M76+O76+K76+L76+N76-G76</f>
        <v>385820</v>
      </c>
      <c r="G76" s="73"/>
      <c r="H76" s="73"/>
      <c r="I76" s="73"/>
      <c r="J76" s="73"/>
      <c r="K76" s="73"/>
      <c r="L76" s="73"/>
      <c r="M76" s="73"/>
      <c r="N76" s="73">
        <v>385820</v>
      </c>
      <c r="O76" s="73"/>
      <c r="P76" s="74"/>
    </row>
    <row r="77" spans="1:16" hidden="1">
      <c r="A77" s="188"/>
      <c r="B77" s="19"/>
      <c r="C77" s="20"/>
      <c r="D77" s="76"/>
      <c r="E77" s="73"/>
      <c r="F77" s="77"/>
      <c r="G77" s="73"/>
      <c r="H77" s="73"/>
      <c r="I77" s="73"/>
      <c r="J77" s="73"/>
      <c r="K77" s="73"/>
      <c r="L77" s="73"/>
      <c r="M77" s="73"/>
      <c r="N77" s="73"/>
      <c r="O77" s="73"/>
      <c r="P77" s="74"/>
    </row>
    <row r="78" spans="1:16" ht="22.5">
      <c r="A78" s="183" t="s">
        <v>160</v>
      </c>
      <c r="B78" s="17" t="s">
        <v>37</v>
      </c>
      <c r="C78" s="44" t="s">
        <v>39</v>
      </c>
      <c r="D78" s="76">
        <f>F78+P78-E78</f>
        <v>0</v>
      </c>
      <c r="E78" s="166">
        <f>SUM(E79:E80)</f>
        <v>0</v>
      </c>
      <c r="F78" s="77">
        <f>H78+I78+J78+M78+O78+K78+L78+N78-G78</f>
        <v>0</v>
      </c>
      <c r="G78" s="166">
        <f t="shared" ref="G78:P78" si="19">SUM(G79:G80)</f>
        <v>30138088.23</v>
      </c>
      <c r="H78" s="166">
        <f t="shared" si="19"/>
        <v>0</v>
      </c>
      <c r="I78" s="166">
        <f t="shared" si="19"/>
        <v>0</v>
      </c>
      <c r="J78" s="166">
        <f t="shared" si="19"/>
        <v>0</v>
      </c>
      <c r="K78" s="166">
        <f t="shared" si="19"/>
        <v>0</v>
      </c>
      <c r="L78" s="166">
        <f t="shared" si="19"/>
        <v>0</v>
      </c>
      <c r="M78" s="166">
        <f t="shared" si="19"/>
        <v>24780390</v>
      </c>
      <c r="N78" s="166">
        <f t="shared" si="19"/>
        <v>622616.17000000004</v>
      </c>
      <c r="O78" s="166">
        <f t="shared" si="19"/>
        <v>4735082.0599999996</v>
      </c>
      <c r="P78" s="175">
        <f t="shared" si="19"/>
        <v>0</v>
      </c>
    </row>
    <row r="79" spans="1:16" ht="33.75">
      <c r="A79" s="187" t="s">
        <v>254</v>
      </c>
      <c r="B79" s="15" t="s">
        <v>37</v>
      </c>
      <c r="C79" s="180" t="s">
        <v>255</v>
      </c>
      <c r="D79" s="72">
        <f>F79+P79-E79</f>
        <v>0</v>
      </c>
      <c r="E79" s="84"/>
      <c r="F79" s="72">
        <f>H79+I79+J79+M79+O79+K79+L79+N79-G79</f>
        <v>0</v>
      </c>
      <c r="G79" s="84">
        <v>30138088.23</v>
      </c>
      <c r="H79" s="78"/>
      <c r="I79" s="78"/>
      <c r="J79" s="84"/>
      <c r="K79" s="84"/>
      <c r="L79" s="84"/>
      <c r="M79" s="84">
        <v>24780390</v>
      </c>
      <c r="N79" s="84">
        <v>622616.17000000004</v>
      </c>
      <c r="O79" s="84">
        <v>4735082.0599999996</v>
      </c>
      <c r="P79" s="79"/>
    </row>
    <row r="80" spans="1:16" hidden="1">
      <c r="A80" s="188"/>
      <c r="B80" s="19"/>
      <c r="C80" s="26"/>
      <c r="D80" s="72"/>
      <c r="E80" s="71"/>
      <c r="F80" s="72"/>
      <c r="G80" s="71"/>
      <c r="H80" s="73"/>
      <c r="I80" s="73"/>
      <c r="J80" s="71"/>
      <c r="K80" s="71"/>
      <c r="L80" s="71"/>
      <c r="M80" s="71"/>
      <c r="N80" s="71"/>
      <c r="O80" s="71"/>
      <c r="P80" s="74"/>
    </row>
    <row r="81" spans="1:16" ht="22.5">
      <c r="A81" s="183" t="s">
        <v>161</v>
      </c>
      <c r="B81" s="32" t="s">
        <v>38</v>
      </c>
      <c r="C81" s="25" t="s">
        <v>40</v>
      </c>
      <c r="D81" s="72">
        <f>F81+P81-E81</f>
        <v>16948359.890000001</v>
      </c>
      <c r="E81" s="173">
        <f>SUM(E82:E85)</f>
        <v>0</v>
      </c>
      <c r="F81" s="72">
        <f>H81+I81+J81+M81+O81+K81+L81+N81-G81</f>
        <v>16948359.890000001</v>
      </c>
      <c r="G81" s="173">
        <f t="shared" ref="G81:P81" si="20">SUM(G82:G85)</f>
        <v>0</v>
      </c>
      <c r="H81" s="173">
        <f t="shared" si="20"/>
        <v>0</v>
      </c>
      <c r="I81" s="173">
        <f t="shared" si="20"/>
        <v>0</v>
      </c>
      <c r="J81" s="173">
        <f t="shared" si="20"/>
        <v>0</v>
      </c>
      <c r="K81" s="173">
        <f t="shared" si="20"/>
        <v>0</v>
      </c>
      <c r="L81" s="173">
        <f t="shared" si="20"/>
        <v>0</v>
      </c>
      <c r="M81" s="173">
        <f t="shared" si="20"/>
        <v>15297855.33</v>
      </c>
      <c r="N81" s="173">
        <f t="shared" si="20"/>
        <v>201673.11</v>
      </c>
      <c r="O81" s="173">
        <f t="shared" si="20"/>
        <v>1448831.45</v>
      </c>
      <c r="P81" s="177">
        <f t="shared" si="20"/>
        <v>0</v>
      </c>
    </row>
    <row r="82" spans="1:16" ht="22.5">
      <c r="A82" s="184" t="s">
        <v>248</v>
      </c>
      <c r="B82" s="210" t="s">
        <v>38</v>
      </c>
      <c r="C82" s="211" t="s">
        <v>249</v>
      </c>
      <c r="D82" s="77">
        <f>F82+P82-E82</f>
        <v>12175863.140000001</v>
      </c>
      <c r="E82" s="71"/>
      <c r="F82" s="76">
        <f>H82+I82+J82+M82+O82+K82+L82+N82-G82</f>
        <v>12175863.140000001</v>
      </c>
      <c r="G82" s="71"/>
      <c r="H82" s="73"/>
      <c r="I82" s="73"/>
      <c r="J82" s="71"/>
      <c r="K82" s="71"/>
      <c r="L82" s="71"/>
      <c r="M82" s="71">
        <v>12134454.5</v>
      </c>
      <c r="N82" s="71"/>
      <c r="O82" s="71">
        <v>41408.639999999999</v>
      </c>
      <c r="P82" s="74"/>
    </row>
    <row r="83" spans="1:16" ht="33.75">
      <c r="A83" s="184" t="s">
        <v>250</v>
      </c>
      <c r="B83" s="210" t="s">
        <v>38</v>
      </c>
      <c r="C83" s="211" t="s">
        <v>251</v>
      </c>
      <c r="D83" s="77">
        <f>F83+P83-E83</f>
        <v>4605862.88</v>
      </c>
      <c r="E83" s="71"/>
      <c r="F83" s="76">
        <f>H83+I83+J83+M83+O83+K83+L83+N83-G83</f>
        <v>4605862.88</v>
      </c>
      <c r="G83" s="71"/>
      <c r="H83" s="73"/>
      <c r="I83" s="73"/>
      <c r="J83" s="71"/>
      <c r="K83" s="71"/>
      <c r="L83" s="71"/>
      <c r="M83" s="71">
        <v>3019585.93</v>
      </c>
      <c r="N83" s="71">
        <v>201673.11</v>
      </c>
      <c r="O83" s="71">
        <v>1384603.84</v>
      </c>
      <c r="P83" s="74"/>
    </row>
    <row r="84" spans="1:16" ht="22.5">
      <c r="A84" s="184" t="s">
        <v>252</v>
      </c>
      <c r="B84" s="210" t="s">
        <v>38</v>
      </c>
      <c r="C84" s="211" t="s">
        <v>253</v>
      </c>
      <c r="D84" s="77">
        <f>F84+P84-E84</f>
        <v>166633.87</v>
      </c>
      <c r="E84" s="71"/>
      <c r="F84" s="76">
        <f>H84+I84+J84+M84+O84+K84+L84+N84-G84</f>
        <v>166633.87</v>
      </c>
      <c r="G84" s="71"/>
      <c r="H84" s="73"/>
      <c r="I84" s="73"/>
      <c r="J84" s="71"/>
      <c r="K84" s="71"/>
      <c r="L84" s="71"/>
      <c r="M84" s="71">
        <v>143814.9</v>
      </c>
      <c r="N84" s="71"/>
      <c r="O84" s="71">
        <v>22818.97</v>
      </c>
      <c r="P84" s="74"/>
    </row>
    <row r="85" spans="1:16" hidden="1">
      <c r="A85" s="188"/>
      <c r="B85" s="191"/>
      <c r="C85" s="192"/>
      <c r="D85" s="77"/>
      <c r="E85" s="71"/>
      <c r="F85" s="76"/>
      <c r="G85" s="71"/>
      <c r="H85" s="73"/>
      <c r="I85" s="73"/>
      <c r="J85" s="71"/>
      <c r="K85" s="71"/>
      <c r="L85" s="71"/>
      <c r="M85" s="71"/>
      <c r="N85" s="71"/>
      <c r="O85" s="71"/>
      <c r="P85" s="74"/>
    </row>
    <row r="86" spans="1:16" ht="22.5">
      <c r="A86" s="183" t="s">
        <v>162</v>
      </c>
      <c r="B86" s="32" t="s">
        <v>39</v>
      </c>
      <c r="C86" s="25" t="s">
        <v>41</v>
      </c>
      <c r="D86" s="77">
        <f>F86+P86-E86</f>
        <v>11620235.57</v>
      </c>
      <c r="E86" s="166">
        <f>SUM(E87:E90)</f>
        <v>0</v>
      </c>
      <c r="F86" s="76">
        <f>H86+I86+J86+M86+O86+K86+L86+N86-G86</f>
        <v>11620235.57</v>
      </c>
      <c r="G86" s="166">
        <f t="shared" ref="G86:P86" si="21">SUM(G87:G90)</f>
        <v>0</v>
      </c>
      <c r="H86" s="166">
        <f t="shared" si="21"/>
        <v>0</v>
      </c>
      <c r="I86" s="166">
        <f t="shared" si="21"/>
        <v>0</v>
      </c>
      <c r="J86" s="166">
        <f t="shared" si="21"/>
        <v>0</v>
      </c>
      <c r="K86" s="166">
        <f t="shared" si="21"/>
        <v>0</v>
      </c>
      <c r="L86" s="166">
        <f t="shared" si="21"/>
        <v>0</v>
      </c>
      <c r="M86" s="166">
        <f t="shared" si="21"/>
        <v>6850370.75</v>
      </c>
      <c r="N86" s="166">
        <f t="shared" si="21"/>
        <v>503799.3</v>
      </c>
      <c r="O86" s="166">
        <f t="shared" si="21"/>
        <v>4266065.5199999996</v>
      </c>
      <c r="P86" s="175">
        <f t="shared" si="21"/>
        <v>0</v>
      </c>
    </row>
    <row r="87" spans="1:16">
      <c r="A87" s="184" t="s">
        <v>242</v>
      </c>
      <c r="B87" s="15" t="s">
        <v>39</v>
      </c>
      <c r="C87" s="179" t="s">
        <v>243</v>
      </c>
      <c r="D87" s="77">
        <f>F87+P87-E87</f>
        <v>7837874.29</v>
      </c>
      <c r="E87" s="71"/>
      <c r="F87" s="76">
        <f>H87+I87+J87+M87+O87+K87+L87+N87-G87</f>
        <v>7837874.29</v>
      </c>
      <c r="G87" s="71"/>
      <c r="H87" s="73"/>
      <c r="I87" s="73"/>
      <c r="J87" s="71"/>
      <c r="K87" s="71"/>
      <c r="L87" s="71"/>
      <c r="M87" s="71">
        <v>5883072.71</v>
      </c>
      <c r="N87" s="71"/>
      <c r="O87" s="71">
        <v>1954801.58</v>
      </c>
      <c r="P87" s="74"/>
    </row>
    <row r="88" spans="1:16">
      <c r="A88" s="184" t="s">
        <v>244</v>
      </c>
      <c r="B88" s="15" t="s">
        <v>39</v>
      </c>
      <c r="C88" s="179" t="s">
        <v>245</v>
      </c>
      <c r="D88" s="77">
        <f>F88+P88-E88</f>
        <v>3534706.31</v>
      </c>
      <c r="E88" s="71"/>
      <c r="F88" s="76">
        <f>H88+I88+J88+M88+O88+K88+L88+N88-G88</f>
        <v>3534706.31</v>
      </c>
      <c r="G88" s="71"/>
      <c r="H88" s="73"/>
      <c r="I88" s="73"/>
      <c r="J88" s="71"/>
      <c r="K88" s="71"/>
      <c r="L88" s="71"/>
      <c r="M88" s="71">
        <v>720587.87</v>
      </c>
      <c r="N88" s="71">
        <v>503799.3</v>
      </c>
      <c r="O88" s="71">
        <v>2310319.14</v>
      </c>
      <c r="P88" s="74"/>
    </row>
    <row r="89" spans="1:16" ht="22.5">
      <c r="A89" s="184" t="s">
        <v>246</v>
      </c>
      <c r="B89" s="15" t="s">
        <v>39</v>
      </c>
      <c r="C89" s="179" t="s">
        <v>247</v>
      </c>
      <c r="D89" s="77">
        <f>F89+P89-E89</f>
        <v>247654.97</v>
      </c>
      <c r="E89" s="71"/>
      <c r="F89" s="76">
        <f>H89+I89+J89+M89+O89+K89+L89+N89-G89</f>
        <v>247654.97</v>
      </c>
      <c r="G89" s="71"/>
      <c r="H89" s="73"/>
      <c r="I89" s="73"/>
      <c r="J89" s="71"/>
      <c r="K89" s="71"/>
      <c r="L89" s="71"/>
      <c r="M89" s="71">
        <v>246710.17</v>
      </c>
      <c r="N89" s="71"/>
      <c r="O89" s="71">
        <v>944.8</v>
      </c>
      <c r="P89" s="74"/>
    </row>
    <row r="90" spans="1:16" hidden="1">
      <c r="A90" s="188"/>
      <c r="B90" s="15"/>
      <c r="C90" s="26"/>
      <c r="D90" s="77"/>
      <c r="E90" s="71"/>
      <c r="F90" s="76"/>
      <c r="G90" s="71"/>
      <c r="H90" s="73"/>
      <c r="I90" s="73"/>
      <c r="J90" s="71"/>
      <c r="K90" s="71"/>
      <c r="L90" s="71"/>
      <c r="M90" s="71"/>
      <c r="N90" s="71"/>
      <c r="O90" s="71"/>
      <c r="P90" s="74"/>
    </row>
    <row r="91" spans="1:16" ht="33.75">
      <c r="A91" s="189" t="s">
        <v>164</v>
      </c>
      <c r="B91" s="141" t="s">
        <v>40</v>
      </c>
      <c r="C91" s="142" t="s">
        <v>163</v>
      </c>
      <c r="D91" s="77">
        <f>F91+P91-E91</f>
        <v>153610092.38</v>
      </c>
      <c r="E91" s="166">
        <f>SUM(E92:E95)</f>
        <v>0</v>
      </c>
      <c r="F91" s="76">
        <f>H91+I91+J91+M91+O91+K91+L91+N91-G91</f>
        <v>153610092.38</v>
      </c>
      <c r="G91" s="166">
        <f t="shared" ref="G91:P91" si="22">SUM(G92:G95)</f>
        <v>0</v>
      </c>
      <c r="H91" s="166">
        <f t="shared" si="22"/>
        <v>0</v>
      </c>
      <c r="I91" s="166">
        <f t="shared" si="22"/>
        <v>0</v>
      </c>
      <c r="J91" s="166">
        <f t="shared" si="22"/>
        <v>0</v>
      </c>
      <c r="K91" s="166">
        <f t="shared" si="22"/>
        <v>0</v>
      </c>
      <c r="L91" s="166">
        <f t="shared" si="22"/>
        <v>0</v>
      </c>
      <c r="M91" s="166">
        <f t="shared" si="22"/>
        <v>153610092.38</v>
      </c>
      <c r="N91" s="166">
        <f t="shared" si="22"/>
        <v>0</v>
      </c>
      <c r="O91" s="166">
        <f t="shared" si="22"/>
        <v>0</v>
      </c>
      <c r="P91" s="175">
        <f t="shared" si="22"/>
        <v>0</v>
      </c>
    </row>
    <row r="92" spans="1:16" ht="33.75">
      <c r="A92" s="184" t="s">
        <v>236</v>
      </c>
      <c r="B92" s="15" t="s">
        <v>40</v>
      </c>
      <c r="C92" s="181" t="s">
        <v>237</v>
      </c>
      <c r="D92" s="72">
        <f>F92+P92-E92</f>
        <v>148033686.58000001</v>
      </c>
      <c r="E92" s="71"/>
      <c r="F92" s="76">
        <f>H92+I92+J92+M92+O92+K92+L92+N92-G92</f>
        <v>148033686.58000001</v>
      </c>
      <c r="G92" s="71"/>
      <c r="H92" s="73"/>
      <c r="I92" s="73"/>
      <c r="J92" s="71"/>
      <c r="K92" s="71"/>
      <c r="L92" s="71"/>
      <c r="M92" s="71">
        <v>148033686.58000001</v>
      </c>
      <c r="N92" s="71"/>
      <c r="O92" s="71"/>
      <c r="P92" s="79"/>
    </row>
    <row r="93" spans="1:16" ht="56.25">
      <c r="A93" s="184" t="s">
        <v>238</v>
      </c>
      <c r="B93" s="15" t="s">
        <v>40</v>
      </c>
      <c r="C93" s="181" t="s">
        <v>239</v>
      </c>
      <c r="D93" s="72">
        <f>F93+P93-E93</f>
        <v>3081</v>
      </c>
      <c r="E93" s="71"/>
      <c r="F93" s="76">
        <f>H93+I93+J93+M93+O93+K93+L93+N93-G93</f>
        <v>3081</v>
      </c>
      <c r="G93" s="71"/>
      <c r="H93" s="73"/>
      <c r="I93" s="73"/>
      <c r="J93" s="71"/>
      <c r="K93" s="71"/>
      <c r="L93" s="71"/>
      <c r="M93" s="71">
        <v>3081</v>
      </c>
      <c r="N93" s="71"/>
      <c r="O93" s="71"/>
      <c r="P93" s="79"/>
    </row>
    <row r="94" spans="1:16" ht="45">
      <c r="A94" s="184" t="s">
        <v>240</v>
      </c>
      <c r="B94" s="15" t="s">
        <v>40</v>
      </c>
      <c r="C94" s="181" t="s">
        <v>241</v>
      </c>
      <c r="D94" s="72">
        <f>F94+P94-E94</f>
        <v>5573324.7999999998</v>
      </c>
      <c r="E94" s="71"/>
      <c r="F94" s="76">
        <f>H94+I94+J94+M94+O94+K94+L94+N94-G94</f>
        <v>5573324.7999999998</v>
      </c>
      <c r="G94" s="71"/>
      <c r="H94" s="73"/>
      <c r="I94" s="73"/>
      <c r="J94" s="71"/>
      <c r="K94" s="71"/>
      <c r="L94" s="71"/>
      <c r="M94" s="71">
        <v>5573324.7999999998</v>
      </c>
      <c r="N94" s="71"/>
      <c r="O94" s="71"/>
      <c r="P94" s="79"/>
    </row>
    <row r="95" spans="1:16" hidden="1">
      <c r="A95" s="185"/>
      <c r="B95" s="19"/>
      <c r="C95" s="26"/>
      <c r="D95" s="72"/>
      <c r="E95" s="71"/>
      <c r="F95" s="76"/>
      <c r="G95" s="71"/>
      <c r="H95" s="73"/>
      <c r="I95" s="73"/>
      <c r="J95" s="71"/>
      <c r="K95" s="71"/>
      <c r="L95" s="71"/>
      <c r="M95" s="71"/>
      <c r="N95" s="71"/>
      <c r="O95" s="71"/>
      <c r="P95" s="79"/>
    </row>
    <row r="96" spans="1:16" ht="22.5">
      <c r="A96" s="189" t="s">
        <v>165</v>
      </c>
      <c r="B96" s="172" t="s">
        <v>41</v>
      </c>
      <c r="C96" s="142" t="s">
        <v>42</v>
      </c>
      <c r="D96" s="72">
        <f t="shared" ref="D96:D102" si="23">F96+P96-E96</f>
        <v>7513623.96</v>
      </c>
      <c r="E96" s="166">
        <f>SUM(E97:E103)</f>
        <v>0</v>
      </c>
      <c r="F96" s="76">
        <f t="shared" ref="F96:F102" si="24">H96+I96+J96+M96+O96+K96+L96+N96-G96</f>
        <v>7513623.96</v>
      </c>
      <c r="G96" s="166">
        <f t="shared" ref="G96:P96" si="25">SUM(G97:G103)</f>
        <v>0</v>
      </c>
      <c r="H96" s="166">
        <f t="shared" si="25"/>
        <v>0</v>
      </c>
      <c r="I96" s="166">
        <f t="shared" si="25"/>
        <v>0</v>
      </c>
      <c r="J96" s="166">
        <f t="shared" si="25"/>
        <v>0</v>
      </c>
      <c r="K96" s="166">
        <f t="shared" si="25"/>
        <v>0</v>
      </c>
      <c r="L96" s="166">
        <f t="shared" si="25"/>
        <v>0</v>
      </c>
      <c r="M96" s="166">
        <f t="shared" si="25"/>
        <v>5410269.1299999999</v>
      </c>
      <c r="N96" s="166">
        <f t="shared" si="25"/>
        <v>1163549.97</v>
      </c>
      <c r="O96" s="166">
        <f t="shared" si="25"/>
        <v>939804.86</v>
      </c>
      <c r="P96" s="175">
        <f t="shared" si="25"/>
        <v>0</v>
      </c>
    </row>
    <row r="97" spans="1:16">
      <c r="A97" s="184" t="s">
        <v>225</v>
      </c>
      <c r="B97" s="19" t="s">
        <v>41</v>
      </c>
      <c r="C97" s="181" t="s">
        <v>224</v>
      </c>
      <c r="D97" s="72">
        <f t="shared" si="23"/>
        <v>137795.28</v>
      </c>
      <c r="E97" s="71"/>
      <c r="F97" s="76">
        <f t="shared" si="24"/>
        <v>137795.28</v>
      </c>
      <c r="G97" s="71"/>
      <c r="H97" s="73"/>
      <c r="I97" s="73"/>
      <c r="J97" s="71"/>
      <c r="K97" s="71"/>
      <c r="L97" s="71"/>
      <c r="M97" s="71">
        <v>67876</v>
      </c>
      <c r="N97" s="71"/>
      <c r="O97" s="71">
        <v>69919.28</v>
      </c>
      <c r="P97" s="79"/>
    </row>
    <row r="98" spans="1:16" ht="33.75">
      <c r="A98" s="184" t="s">
        <v>227</v>
      </c>
      <c r="B98" s="19" t="s">
        <v>41</v>
      </c>
      <c r="C98" s="181" t="s">
        <v>226</v>
      </c>
      <c r="D98" s="72">
        <f t="shared" si="23"/>
        <v>5154.6899999999996</v>
      </c>
      <c r="E98" s="71"/>
      <c r="F98" s="76">
        <f t="shared" si="24"/>
        <v>5154.6899999999996</v>
      </c>
      <c r="G98" s="71"/>
      <c r="H98" s="73"/>
      <c r="I98" s="73"/>
      <c r="J98" s="71"/>
      <c r="K98" s="71"/>
      <c r="L98" s="71"/>
      <c r="M98" s="71">
        <v>1823.39</v>
      </c>
      <c r="N98" s="71"/>
      <c r="O98" s="71">
        <v>3331.3</v>
      </c>
      <c r="P98" s="79"/>
    </row>
    <row r="99" spans="1:16" ht="33.75">
      <c r="A99" s="184" t="s">
        <v>229</v>
      </c>
      <c r="B99" s="19" t="s">
        <v>41</v>
      </c>
      <c r="C99" s="181" t="s">
        <v>228</v>
      </c>
      <c r="D99" s="72">
        <f t="shared" si="23"/>
        <v>41.6</v>
      </c>
      <c r="E99" s="71"/>
      <c r="F99" s="76">
        <f t="shared" si="24"/>
        <v>41.6</v>
      </c>
      <c r="G99" s="71"/>
      <c r="H99" s="73"/>
      <c r="I99" s="73"/>
      <c r="J99" s="71"/>
      <c r="K99" s="71"/>
      <c r="L99" s="71"/>
      <c r="M99" s="71">
        <v>8.06</v>
      </c>
      <c r="N99" s="71"/>
      <c r="O99" s="71">
        <v>33.54</v>
      </c>
      <c r="P99" s="79"/>
    </row>
    <row r="100" spans="1:16">
      <c r="A100" s="184" t="s">
        <v>231</v>
      </c>
      <c r="B100" s="19" t="s">
        <v>41</v>
      </c>
      <c r="C100" s="181" t="s">
        <v>230</v>
      </c>
      <c r="D100" s="72">
        <f t="shared" si="23"/>
        <v>250</v>
      </c>
      <c r="E100" s="71"/>
      <c r="F100" s="76">
        <f t="shared" si="24"/>
        <v>250</v>
      </c>
      <c r="G100" s="71"/>
      <c r="H100" s="73"/>
      <c r="I100" s="73"/>
      <c r="J100" s="71"/>
      <c r="K100" s="71"/>
      <c r="L100" s="71"/>
      <c r="M100" s="71"/>
      <c r="N100" s="71"/>
      <c r="O100" s="71">
        <v>250</v>
      </c>
      <c r="P100" s="79"/>
    </row>
    <row r="101" spans="1:16" ht="22.5">
      <c r="A101" s="184" t="s">
        <v>233</v>
      </c>
      <c r="B101" s="19" t="s">
        <v>41</v>
      </c>
      <c r="C101" s="181" t="s">
        <v>232</v>
      </c>
      <c r="D101" s="72">
        <f t="shared" si="23"/>
        <v>455790.9</v>
      </c>
      <c r="E101" s="71"/>
      <c r="F101" s="76">
        <f t="shared" si="24"/>
        <v>455790.9</v>
      </c>
      <c r="G101" s="71"/>
      <c r="H101" s="73"/>
      <c r="I101" s="73"/>
      <c r="J101" s="71"/>
      <c r="K101" s="71"/>
      <c r="L101" s="71"/>
      <c r="M101" s="71">
        <v>110200</v>
      </c>
      <c r="N101" s="71">
        <v>287679.84000000003</v>
      </c>
      <c r="O101" s="71">
        <v>57911.06</v>
      </c>
      <c r="P101" s="79"/>
    </row>
    <row r="102" spans="1:16" ht="22.5">
      <c r="A102" s="184" t="s">
        <v>235</v>
      </c>
      <c r="B102" s="19" t="s">
        <v>41</v>
      </c>
      <c r="C102" s="181" t="s">
        <v>234</v>
      </c>
      <c r="D102" s="72">
        <f t="shared" si="23"/>
        <v>6914591.4900000002</v>
      </c>
      <c r="E102" s="71"/>
      <c r="F102" s="76">
        <f t="shared" si="24"/>
        <v>6914591.4900000002</v>
      </c>
      <c r="G102" s="71"/>
      <c r="H102" s="73"/>
      <c r="I102" s="73"/>
      <c r="J102" s="71"/>
      <c r="K102" s="71"/>
      <c r="L102" s="71"/>
      <c r="M102" s="71">
        <v>5230361.68</v>
      </c>
      <c r="N102" s="71">
        <v>875870.13</v>
      </c>
      <c r="O102" s="71">
        <v>808359.68</v>
      </c>
      <c r="P102" s="79"/>
    </row>
    <row r="103" spans="1:16" hidden="1">
      <c r="A103" s="185"/>
      <c r="B103" s="19"/>
      <c r="C103" s="26"/>
      <c r="D103" s="72"/>
      <c r="E103" s="71"/>
      <c r="F103" s="76"/>
      <c r="G103" s="71"/>
      <c r="H103" s="73"/>
      <c r="I103" s="73"/>
      <c r="J103" s="71"/>
      <c r="K103" s="71"/>
      <c r="L103" s="71"/>
      <c r="M103" s="71"/>
      <c r="N103" s="71"/>
      <c r="O103" s="71"/>
      <c r="P103" s="79"/>
    </row>
    <row r="104" spans="1:16" ht="22.5">
      <c r="A104" s="193" t="s">
        <v>166</v>
      </c>
      <c r="B104" s="24" t="s">
        <v>129</v>
      </c>
      <c r="C104" s="33"/>
      <c r="D104" s="72">
        <f>F104+P104-E104</f>
        <v>250646072.02000001</v>
      </c>
      <c r="E104" s="77">
        <f>E105-E106</f>
        <v>0</v>
      </c>
      <c r="F104" s="76">
        <f>H104+I104+J104+M104+O104+K104+L104+N104-G104</f>
        <v>250646072.02000001</v>
      </c>
      <c r="G104" s="77">
        <f t="shared" ref="G104:P104" si="26">G105-G106</f>
        <v>0</v>
      </c>
      <c r="H104" s="77">
        <f t="shared" si="26"/>
        <v>0</v>
      </c>
      <c r="I104" s="77">
        <f t="shared" si="26"/>
        <v>0</v>
      </c>
      <c r="J104" s="77">
        <f t="shared" si="26"/>
        <v>0</v>
      </c>
      <c r="K104" s="77">
        <f t="shared" si="26"/>
        <v>0</v>
      </c>
      <c r="L104" s="77">
        <f t="shared" si="26"/>
        <v>0</v>
      </c>
      <c r="M104" s="77">
        <f t="shared" si="26"/>
        <v>124349122.88</v>
      </c>
      <c r="N104" s="77">
        <f t="shared" si="26"/>
        <v>114167463.54000001</v>
      </c>
      <c r="O104" s="77">
        <f t="shared" si="26"/>
        <v>12129485.6</v>
      </c>
      <c r="P104" s="81">
        <f t="shared" si="26"/>
        <v>0</v>
      </c>
    </row>
    <row r="105" spans="1:16" ht="22.5">
      <c r="A105" s="194" t="s">
        <v>109</v>
      </c>
      <c r="B105" s="34" t="s">
        <v>130</v>
      </c>
      <c r="C105" s="35"/>
      <c r="D105" s="72">
        <f>F105+P105-E105</f>
        <v>250646072.02000001</v>
      </c>
      <c r="E105" s="88">
        <f>E13-E55</f>
        <v>0</v>
      </c>
      <c r="F105" s="76">
        <f>H105+I105+J105+M105+O105+K105+L105+N105-G105</f>
        <v>250646072.02000001</v>
      </c>
      <c r="G105" s="88">
        <f t="shared" ref="G105:P105" si="27">G13-G55</f>
        <v>0</v>
      </c>
      <c r="H105" s="88">
        <f t="shared" si="27"/>
        <v>0</v>
      </c>
      <c r="I105" s="88">
        <f t="shared" si="27"/>
        <v>0</v>
      </c>
      <c r="J105" s="88">
        <f t="shared" si="27"/>
        <v>0</v>
      </c>
      <c r="K105" s="88">
        <f t="shared" si="27"/>
        <v>0</v>
      </c>
      <c r="L105" s="88">
        <f t="shared" si="27"/>
        <v>0</v>
      </c>
      <c r="M105" s="88">
        <f t="shared" si="27"/>
        <v>124349122.88</v>
      </c>
      <c r="N105" s="88">
        <f t="shared" si="27"/>
        <v>114167463.54000001</v>
      </c>
      <c r="O105" s="88">
        <f t="shared" si="27"/>
        <v>12129485.6</v>
      </c>
      <c r="P105" s="89">
        <f t="shared" si="27"/>
        <v>0</v>
      </c>
    </row>
    <row r="106" spans="1:16" ht="15" thickBot="1">
      <c r="A106" s="186" t="s">
        <v>43</v>
      </c>
      <c r="B106" s="27" t="s">
        <v>131</v>
      </c>
      <c r="C106" s="130"/>
      <c r="D106" s="86">
        <f>F106+P106-E106</f>
        <v>0</v>
      </c>
      <c r="E106" s="133"/>
      <c r="F106" s="85">
        <f>H106+I106+J106+M106+O106+K106+L106+N106-G106</f>
        <v>0</v>
      </c>
      <c r="G106" s="133"/>
      <c r="H106" s="133"/>
      <c r="I106" s="133"/>
      <c r="J106" s="133"/>
      <c r="K106" s="133"/>
      <c r="L106" s="133"/>
      <c r="M106" s="133"/>
      <c r="N106" s="133"/>
      <c r="O106" s="133"/>
      <c r="P106" s="134"/>
    </row>
    <row r="107" spans="1:16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161" t="s">
        <v>201</v>
      </c>
    </row>
    <row r="108" spans="1:16" ht="108">
      <c r="A108" s="60" t="s">
        <v>16</v>
      </c>
      <c r="B108" s="58" t="s">
        <v>105</v>
      </c>
      <c r="C108" s="58" t="s">
        <v>9</v>
      </c>
      <c r="D108" s="54" t="s">
        <v>10</v>
      </c>
      <c r="E108" s="55" t="s">
        <v>106</v>
      </c>
      <c r="F108" s="54" t="s">
        <v>11</v>
      </c>
      <c r="G108" s="55" t="s">
        <v>107</v>
      </c>
      <c r="H108" s="54" t="s">
        <v>12</v>
      </c>
      <c r="I108" s="57" t="s">
        <v>124</v>
      </c>
      <c r="J108" s="56" t="s">
        <v>13</v>
      </c>
      <c r="K108" s="56" t="s">
        <v>125</v>
      </c>
      <c r="L108" s="56" t="s">
        <v>126</v>
      </c>
      <c r="M108" s="56" t="s">
        <v>14</v>
      </c>
      <c r="N108" s="56" t="s">
        <v>127</v>
      </c>
      <c r="O108" s="56" t="s">
        <v>128</v>
      </c>
      <c r="P108" s="54" t="s">
        <v>15</v>
      </c>
    </row>
    <row r="109" spans="1:16" ht="15" thickBot="1">
      <c r="A109" s="49">
        <v>1</v>
      </c>
      <c r="B109" s="50">
        <v>2</v>
      </c>
      <c r="C109" s="50">
        <v>3</v>
      </c>
      <c r="D109" s="51">
        <v>4</v>
      </c>
      <c r="E109" s="51">
        <v>5</v>
      </c>
      <c r="F109" s="51">
        <v>6</v>
      </c>
      <c r="G109" s="51">
        <v>7</v>
      </c>
      <c r="H109" s="50">
        <v>8</v>
      </c>
      <c r="I109" s="50">
        <v>9</v>
      </c>
      <c r="J109" s="51">
        <v>10</v>
      </c>
      <c r="K109" s="51">
        <v>11</v>
      </c>
      <c r="L109" s="51">
        <v>12</v>
      </c>
      <c r="M109" s="51">
        <v>13</v>
      </c>
      <c r="N109" s="51">
        <v>14</v>
      </c>
      <c r="O109" s="51">
        <v>15</v>
      </c>
      <c r="P109" s="50">
        <v>16</v>
      </c>
    </row>
    <row r="110" spans="1:16" ht="33.75">
      <c r="A110" s="195" t="s">
        <v>167</v>
      </c>
      <c r="B110" s="31" t="s">
        <v>44</v>
      </c>
      <c r="C110" s="151"/>
      <c r="D110" s="68">
        <f t="shared" ref="D110:D121" si="28">F110+P110-E110</f>
        <v>135955345.36000001</v>
      </c>
      <c r="E110" s="152">
        <f>E111+E114+E117+E120+E127+E130+E133</f>
        <v>0</v>
      </c>
      <c r="F110" s="67">
        <f t="shared" ref="F110:F121" si="29">H110+I110+J110+M110+O110+K110+L110+N110-G110</f>
        <v>135955345.36000001</v>
      </c>
      <c r="G110" s="152">
        <f t="shared" ref="G110:P110" si="30">G111+G114+G117+G120+G127+G130+G133</f>
        <v>0</v>
      </c>
      <c r="H110" s="152">
        <f t="shared" si="30"/>
        <v>0</v>
      </c>
      <c r="I110" s="152">
        <f t="shared" si="30"/>
        <v>0</v>
      </c>
      <c r="J110" s="152">
        <f t="shared" si="30"/>
        <v>0</v>
      </c>
      <c r="K110" s="152">
        <f t="shared" si="30"/>
        <v>0</v>
      </c>
      <c r="L110" s="152">
        <f t="shared" si="30"/>
        <v>0</v>
      </c>
      <c r="M110" s="152">
        <f t="shared" si="30"/>
        <v>13710172.65</v>
      </c>
      <c r="N110" s="152">
        <f t="shared" si="30"/>
        <v>109947154.78</v>
      </c>
      <c r="O110" s="152">
        <f t="shared" si="30"/>
        <v>12298017.93</v>
      </c>
      <c r="P110" s="87">
        <f t="shared" si="30"/>
        <v>0</v>
      </c>
    </row>
    <row r="111" spans="1:16">
      <c r="A111" s="183" t="s">
        <v>168</v>
      </c>
      <c r="B111" s="17" t="s">
        <v>45</v>
      </c>
      <c r="C111" s="25"/>
      <c r="D111" s="72">
        <f t="shared" si="28"/>
        <v>122550686.84</v>
      </c>
      <c r="E111" s="82">
        <f>E112-E113</f>
        <v>0</v>
      </c>
      <c r="F111" s="76">
        <f t="shared" si="29"/>
        <v>122550686.84</v>
      </c>
      <c r="G111" s="82">
        <f t="shared" ref="G111:P111" si="31">G112-G113</f>
        <v>0</v>
      </c>
      <c r="H111" s="82">
        <f t="shared" si="31"/>
        <v>0</v>
      </c>
      <c r="I111" s="82">
        <f t="shared" si="31"/>
        <v>0</v>
      </c>
      <c r="J111" s="82">
        <f t="shared" si="31"/>
        <v>0</v>
      </c>
      <c r="K111" s="82">
        <f t="shared" si="31"/>
        <v>0</v>
      </c>
      <c r="L111" s="82">
        <f t="shared" si="31"/>
        <v>0</v>
      </c>
      <c r="M111" s="82">
        <f t="shared" si="31"/>
        <v>8541521.6600000001</v>
      </c>
      <c r="N111" s="82">
        <f t="shared" si="31"/>
        <v>108642433.43000001</v>
      </c>
      <c r="O111" s="82">
        <f t="shared" si="31"/>
        <v>5366731.75</v>
      </c>
      <c r="P111" s="83">
        <f t="shared" si="31"/>
        <v>0</v>
      </c>
    </row>
    <row r="112" spans="1:16" ht="22.5">
      <c r="A112" s="184" t="s">
        <v>169</v>
      </c>
      <c r="B112" s="19" t="s">
        <v>46</v>
      </c>
      <c r="C112" s="26" t="s">
        <v>44</v>
      </c>
      <c r="D112" s="77">
        <f t="shared" si="28"/>
        <v>398775132.18000001</v>
      </c>
      <c r="E112" s="90"/>
      <c r="F112" s="76">
        <f t="shared" si="29"/>
        <v>398775132.18000001</v>
      </c>
      <c r="G112" s="90">
        <v>8297468.54</v>
      </c>
      <c r="H112" s="91"/>
      <c r="I112" s="91"/>
      <c r="J112" s="90"/>
      <c r="K112" s="90"/>
      <c r="L112" s="90"/>
      <c r="M112" s="90">
        <v>185150003.46000001</v>
      </c>
      <c r="N112" s="90">
        <v>119401728.98</v>
      </c>
      <c r="O112" s="90">
        <v>102520868.28</v>
      </c>
      <c r="P112" s="92"/>
    </row>
    <row r="113" spans="1:16">
      <c r="A113" s="184" t="s">
        <v>110</v>
      </c>
      <c r="B113" s="15" t="s">
        <v>47</v>
      </c>
      <c r="C113" s="26" t="s">
        <v>132</v>
      </c>
      <c r="D113" s="72">
        <f t="shared" si="28"/>
        <v>276224445.33999997</v>
      </c>
      <c r="E113" s="93"/>
      <c r="F113" s="76">
        <f t="shared" si="29"/>
        <v>276224445.33999997</v>
      </c>
      <c r="G113" s="93">
        <v>8297468.54</v>
      </c>
      <c r="H113" s="94"/>
      <c r="I113" s="94"/>
      <c r="J113" s="93"/>
      <c r="K113" s="93"/>
      <c r="L113" s="93"/>
      <c r="M113" s="93">
        <v>176608481.80000001</v>
      </c>
      <c r="N113" s="93">
        <v>10759295.550000001</v>
      </c>
      <c r="O113" s="93">
        <v>97154136.530000001</v>
      </c>
      <c r="P113" s="95"/>
    </row>
    <row r="114" spans="1:16">
      <c r="A114" s="183" t="s">
        <v>111</v>
      </c>
      <c r="B114" s="17" t="s">
        <v>49</v>
      </c>
      <c r="C114" s="25"/>
      <c r="D114" s="72">
        <f t="shared" si="28"/>
        <v>0</v>
      </c>
      <c r="E114" s="82">
        <f>E115-E116</f>
        <v>0</v>
      </c>
      <c r="F114" s="76">
        <f t="shared" si="29"/>
        <v>0</v>
      </c>
      <c r="G114" s="82">
        <f t="shared" ref="G114:P114" si="32">G115-G116</f>
        <v>0</v>
      </c>
      <c r="H114" s="82">
        <f t="shared" si="32"/>
        <v>0</v>
      </c>
      <c r="I114" s="82">
        <f t="shared" si="32"/>
        <v>0</v>
      </c>
      <c r="J114" s="82">
        <f t="shared" si="32"/>
        <v>0</v>
      </c>
      <c r="K114" s="82">
        <f t="shared" si="32"/>
        <v>0</v>
      </c>
      <c r="L114" s="82">
        <f t="shared" si="32"/>
        <v>0</v>
      </c>
      <c r="M114" s="82">
        <f t="shared" si="32"/>
        <v>0</v>
      </c>
      <c r="N114" s="82">
        <f t="shared" si="32"/>
        <v>0</v>
      </c>
      <c r="O114" s="82">
        <f t="shared" si="32"/>
        <v>0</v>
      </c>
      <c r="P114" s="83">
        <f t="shared" si="32"/>
        <v>0</v>
      </c>
    </row>
    <row r="115" spans="1:16" ht="33.75">
      <c r="A115" s="184" t="s">
        <v>170</v>
      </c>
      <c r="B115" s="19" t="s">
        <v>50</v>
      </c>
      <c r="C115" s="26" t="s">
        <v>45</v>
      </c>
      <c r="D115" s="77">
        <f t="shared" si="28"/>
        <v>24080.74</v>
      </c>
      <c r="E115" s="90"/>
      <c r="F115" s="76">
        <f t="shared" si="29"/>
        <v>24080.74</v>
      </c>
      <c r="G115" s="90"/>
      <c r="H115" s="91"/>
      <c r="I115" s="91"/>
      <c r="J115" s="90"/>
      <c r="K115" s="90"/>
      <c r="L115" s="90"/>
      <c r="M115" s="90">
        <v>24080.74</v>
      </c>
      <c r="N115" s="90"/>
      <c r="O115" s="90"/>
      <c r="P115" s="92"/>
    </row>
    <row r="116" spans="1:16" ht="22.5">
      <c r="A116" s="206" t="s">
        <v>112</v>
      </c>
      <c r="B116" s="15" t="s">
        <v>51</v>
      </c>
      <c r="C116" s="36" t="s">
        <v>133</v>
      </c>
      <c r="D116" s="72">
        <f t="shared" si="28"/>
        <v>24080.74</v>
      </c>
      <c r="E116" s="93"/>
      <c r="F116" s="70">
        <f t="shared" si="29"/>
        <v>24080.74</v>
      </c>
      <c r="G116" s="93"/>
      <c r="H116" s="94"/>
      <c r="I116" s="94"/>
      <c r="J116" s="93"/>
      <c r="K116" s="93"/>
      <c r="L116" s="93"/>
      <c r="M116" s="93">
        <v>24080.74</v>
      </c>
      <c r="N116" s="93"/>
      <c r="O116" s="93"/>
      <c r="P116" s="95"/>
    </row>
    <row r="117" spans="1:16">
      <c r="A117" s="183" t="s">
        <v>53</v>
      </c>
      <c r="B117" s="32" t="s">
        <v>54</v>
      </c>
      <c r="C117" s="25"/>
      <c r="D117" s="77">
        <f t="shared" si="28"/>
        <v>10764724.890000001</v>
      </c>
      <c r="E117" s="96">
        <f>E118-E119</f>
        <v>0</v>
      </c>
      <c r="F117" s="76">
        <f t="shared" si="29"/>
        <v>10764724.890000001</v>
      </c>
      <c r="G117" s="96">
        <f t="shared" ref="G117:P117" si="33">G118-G119</f>
        <v>0</v>
      </c>
      <c r="H117" s="96">
        <f t="shared" si="33"/>
        <v>0</v>
      </c>
      <c r="I117" s="96">
        <f t="shared" si="33"/>
        <v>0</v>
      </c>
      <c r="J117" s="96">
        <f t="shared" si="33"/>
        <v>0</v>
      </c>
      <c r="K117" s="96">
        <f t="shared" si="33"/>
        <v>0</v>
      </c>
      <c r="L117" s="96">
        <f t="shared" si="33"/>
        <v>0</v>
      </c>
      <c r="M117" s="96">
        <f t="shared" si="33"/>
        <v>4109223.39</v>
      </c>
      <c r="N117" s="96">
        <f t="shared" si="33"/>
        <v>0</v>
      </c>
      <c r="O117" s="96">
        <f t="shared" si="33"/>
        <v>6655501.5</v>
      </c>
      <c r="P117" s="80">
        <f t="shared" si="33"/>
        <v>0</v>
      </c>
    </row>
    <row r="118" spans="1:16" ht="33.75">
      <c r="A118" s="184" t="s">
        <v>171</v>
      </c>
      <c r="B118" s="19" t="s">
        <v>55</v>
      </c>
      <c r="C118" s="26" t="s">
        <v>49</v>
      </c>
      <c r="D118" s="77">
        <f t="shared" si="28"/>
        <v>10904443.470000001</v>
      </c>
      <c r="E118" s="90"/>
      <c r="F118" s="76">
        <f t="shared" si="29"/>
        <v>10904443.470000001</v>
      </c>
      <c r="G118" s="90"/>
      <c r="H118" s="91"/>
      <c r="I118" s="91"/>
      <c r="J118" s="90"/>
      <c r="K118" s="90"/>
      <c r="L118" s="90"/>
      <c r="M118" s="90">
        <v>4248941.97</v>
      </c>
      <c r="N118" s="90"/>
      <c r="O118" s="90">
        <v>6655501.5</v>
      </c>
      <c r="P118" s="92"/>
    </row>
    <row r="119" spans="1:16" ht="22.5">
      <c r="A119" s="184" t="s">
        <v>113</v>
      </c>
      <c r="B119" s="15" t="s">
        <v>56</v>
      </c>
      <c r="C119" s="36" t="s">
        <v>134</v>
      </c>
      <c r="D119" s="72">
        <f t="shared" si="28"/>
        <v>139718.57999999999</v>
      </c>
      <c r="E119" s="93"/>
      <c r="F119" s="76">
        <f t="shared" si="29"/>
        <v>139718.57999999999</v>
      </c>
      <c r="G119" s="93"/>
      <c r="H119" s="94"/>
      <c r="I119" s="94"/>
      <c r="J119" s="93"/>
      <c r="K119" s="93"/>
      <c r="L119" s="93"/>
      <c r="M119" s="93">
        <v>139718.57999999999</v>
      </c>
      <c r="N119" s="93"/>
      <c r="O119" s="93"/>
      <c r="P119" s="95"/>
    </row>
    <row r="120" spans="1:16">
      <c r="A120" s="183" t="s">
        <v>58</v>
      </c>
      <c r="B120" s="32" t="s">
        <v>59</v>
      </c>
      <c r="C120" s="25"/>
      <c r="D120" s="72">
        <f t="shared" si="28"/>
        <v>599315.36</v>
      </c>
      <c r="E120" s="166">
        <f>E121-E124</f>
        <v>0</v>
      </c>
      <c r="F120" s="76">
        <f t="shared" si="29"/>
        <v>599315.36</v>
      </c>
      <c r="G120" s="166">
        <f t="shared" ref="G120:P120" si="34">G121-G124</f>
        <v>0</v>
      </c>
      <c r="H120" s="166">
        <f t="shared" si="34"/>
        <v>0</v>
      </c>
      <c r="I120" s="166">
        <f t="shared" si="34"/>
        <v>0</v>
      </c>
      <c r="J120" s="166">
        <f t="shared" si="34"/>
        <v>0</v>
      </c>
      <c r="K120" s="166">
        <f t="shared" si="34"/>
        <v>0</v>
      </c>
      <c r="L120" s="166">
        <f t="shared" si="34"/>
        <v>0</v>
      </c>
      <c r="M120" s="166">
        <f t="shared" si="34"/>
        <v>94822.48</v>
      </c>
      <c r="N120" s="166">
        <f t="shared" si="34"/>
        <v>216250</v>
      </c>
      <c r="O120" s="166">
        <f t="shared" si="34"/>
        <v>288242.88</v>
      </c>
      <c r="P120" s="175">
        <f t="shared" si="34"/>
        <v>0</v>
      </c>
    </row>
    <row r="121" spans="1:16" ht="35.25" customHeight="1">
      <c r="A121" s="196" t="s">
        <v>172</v>
      </c>
      <c r="B121" s="172" t="s">
        <v>60</v>
      </c>
      <c r="C121" s="142" t="s">
        <v>61</v>
      </c>
      <c r="D121" s="72">
        <f t="shared" si="28"/>
        <v>4873251.7</v>
      </c>
      <c r="E121" s="103">
        <v>0</v>
      </c>
      <c r="F121" s="76">
        <f t="shared" si="29"/>
        <v>4873251.7</v>
      </c>
      <c r="G121" s="103">
        <v>0</v>
      </c>
      <c r="H121" s="103">
        <v>0</v>
      </c>
      <c r="I121" s="103">
        <v>0</v>
      </c>
      <c r="J121" s="103">
        <v>0</v>
      </c>
      <c r="K121" s="103">
        <v>0</v>
      </c>
      <c r="L121" s="103">
        <v>0</v>
      </c>
      <c r="M121" s="103">
        <v>1411320.38</v>
      </c>
      <c r="N121" s="103">
        <v>834369.3</v>
      </c>
      <c r="O121" s="103">
        <v>2627562.02</v>
      </c>
      <c r="P121" s="104">
        <v>0</v>
      </c>
    </row>
    <row r="122" spans="1:16" ht="22.5">
      <c r="A122" s="197" t="s">
        <v>223</v>
      </c>
      <c r="B122" s="15" t="s">
        <v>60</v>
      </c>
      <c r="C122" s="179" t="s">
        <v>222</v>
      </c>
      <c r="D122" s="77">
        <f t="shared" ref="D122" si="35">F122+P122-E122</f>
        <v>80345</v>
      </c>
      <c r="E122" s="99"/>
      <c r="F122" s="76">
        <f t="shared" ref="F122" si="36">H122+I122+J122+M122+O122+K122+L122+N122-G122</f>
        <v>80345</v>
      </c>
      <c r="G122" s="99"/>
      <c r="H122" s="99"/>
      <c r="I122" s="99"/>
      <c r="J122" s="99"/>
      <c r="K122" s="99"/>
      <c r="L122" s="99"/>
      <c r="M122" s="99"/>
      <c r="N122" s="99"/>
      <c r="O122" s="99">
        <v>80345</v>
      </c>
      <c r="P122" s="100"/>
    </row>
    <row r="123" spans="1:16" hidden="1">
      <c r="A123" s="198"/>
      <c r="B123" s="15"/>
      <c r="C123" s="20"/>
      <c r="D123" s="77"/>
      <c r="E123" s="99"/>
      <c r="F123" s="76"/>
      <c r="G123" s="99"/>
      <c r="H123" s="99"/>
      <c r="I123" s="99"/>
      <c r="J123" s="99"/>
      <c r="K123" s="99"/>
      <c r="L123" s="99"/>
      <c r="M123" s="99"/>
      <c r="N123" s="99"/>
      <c r="O123" s="99"/>
      <c r="P123" s="100"/>
    </row>
    <row r="124" spans="1:16" ht="33.75">
      <c r="A124" s="199" t="s">
        <v>173</v>
      </c>
      <c r="B124" s="141" t="s">
        <v>62</v>
      </c>
      <c r="C124" s="168" t="s">
        <v>63</v>
      </c>
      <c r="D124" s="77">
        <f>F124+P124-E124</f>
        <v>4273936.34</v>
      </c>
      <c r="E124" s="106">
        <v>0</v>
      </c>
      <c r="F124" s="76">
        <f>H124+I124+J124+M124+O124+K124+L124+N124-G124</f>
        <v>4273936.34</v>
      </c>
      <c r="G124" s="106">
        <v>0</v>
      </c>
      <c r="H124" s="106">
        <v>0</v>
      </c>
      <c r="I124" s="106">
        <v>0</v>
      </c>
      <c r="J124" s="106">
        <v>0</v>
      </c>
      <c r="K124" s="106">
        <v>0</v>
      </c>
      <c r="L124" s="106">
        <v>0</v>
      </c>
      <c r="M124" s="106">
        <v>1316497.8999999999</v>
      </c>
      <c r="N124" s="106">
        <v>618119.30000000005</v>
      </c>
      <c r="O124" s="106">
        <v>2339319.14</v>
      </c>
      <c r="P124" s="107">
        <v>0</v>
      </c>
    </row>
    <row r="125" spans="1:16" ht="22.5">
      <c r="A125" s="197" t="s">
        <v>220</v>
      </c>
      <c r="B125" s="19" t="s">
        <v>62</v>
      </c>
      <c r="C125" s="181" t="s">
        <v>221</v>
      </c>
      <c r="D125" s="182">
        <f>F125+P125-E125</f>
        <v>29000</v>
      </c>
      <c r="E125" s="115"/>
      <c r="F125" s="212">
        <f>H125+I125+J125+M125+O125+K125+L125+N125-G125</f>
        <v>29000</v>
      </c>
      <c r="G125" s="115"/>
      <c r="H125" s="116"/>
      <c r="I125" s="116"/>
      <c r="J125" s="115"/>
      <c r="K125" s="115"/>
      <c r="L125" s="115"/>
      <c r="M125" s="115"/>
      <c r="N125" s="115"/>
      <c r="O125" s="115">
        <v>29000</v>
      </c>
      <c r="P125" s="117"/>
    </row>
    <row r="126" spans="1:16" hidden="1">
      <c r="A126" s="198"/>
      <c r="B126" s="19"/>
      <c r="C126" s="26"/>
      <c r="D126" s="72"/>
      <c r="E126" s="93"/>
      <c r="F126" s="70"/>
      <c r="G126" s="93"/>
      <c r="H126" s="94"/>
      <c r="I126" s="94"/>
      <c r="J126" s="93"/>
      <c r="K126" s="93"/>
      <c r="L126" s="93"/>
      <c r="M126" s="93"/>
      <c r="N126" s="93"/>
      <c r="O126" s="93"/>
      <c r="P126" s="95"/>
    </row>
    <row r="127" spans="1:16">
      <c r="A127" s="189" t="s">
        <v>206</v>
      </c>
      <c r="B127" s="32" t="s">
        <v>118</v>
      </c>
      <c r="C127" s="25"/>
      <c r="D127" s="72">
        <f t="shared" ref="D127:D133" si="37">F127+P127-E127</f>
        <v>0</v>
      </c>
      <c r="E127" s="82">
        <f>E128-E129</f>
        <v>0</v>
      </c>
      <c r="F127" s="70">
        <f t="shared" ref="F127:F133" si="38">H127+I127+J127+M127+O127+K127+L127+N127-G127</f>
        <v>0</v>
      </c>
      <c r="G127" s="82">
        <f t="shared" ref="G127:P127" si="39">G128-G129</f>
        <v>0</v>
      </c>
      <c r="H127" s="82">
        <f t="shared" si="39"/>
        <v>0</v>
      </c>
      <c r="I127" s="82">
        <f t="shared" si="39"/>
        <v>0</v>
      </c>
      <c r="J127" s="82">
        <f t="shared" si="39"/>
        <v>0</v>
      </c>
      <c r="K127" s="82">
        <f t="shared" si="39"/>
        <v>0</v>
      </c>
      <c r="L127" s="82">
        <f t="shared" si="39"/>
        <v>0</v>
      </c>
      <c r="M127" s="82">
        <f t="shared" si="39"/>
        <v>0</v>
      </c>
      <c r="N127" s="82">
        <f t="shared" si="39"/>
        <v>0</v>
      </c>
      <c r="O127" s="82">
        <f t="shared" si="39"/>
        <v>0</v>
      </c>
      <c r="P127" s="83">
        <f t="shared" si="39"/>
        <v>0</v>
      </c>
    </row>
    <row r="128" spans="1:16" ht="22.5">
      <c r="A128" s="184" t="s">
        <v>207</v>
      </c>
      <c r="B128" s="19" t="s">
        <v>119</v>
      </c>
      <c r="C128" s="26" t="s">
        <v>54</v>
      </c>
      <c r="D128" s="77">
        <f t="shared" si="37"/>
        <v>0</v>
      </c>
      <c r="E128" s="90"/>
      <c r="F128" s="76">
        <f t="shared" si="38"/>
        <v>0</v>
      </c>
      <c r="G128" s="90"/>
      <c r="H128" s="91"/>
      <c r="I128" s="91"/>
      <c r="J128" s="90"/>
      <c r="K128" s="90"/>
      <c r="L128" s="90"/>
      <c r="M128" s="90"/>
      <c r="N128" s="90"/>
      <c r="O128" s="90"/>
      <c r="P128" s="92"/>
    </row>
    <row r="129" spans="1:16">
      <c r="A129" s="207" t="s">
        <v>208</v>
      </c>
      <c r="B129" s="15" t="s">
        <v>120</v>
      </c>
      <c r="C129" s="36" t="s">
        <v>135</v>
      </c>
      <c r="D129" s="72">
        <f t="shared" si="37"/>
        <v>0</v>
      </c>
      <c r="E129" s="97"/>
      <c r="F129" s="76">
        <f t="shared" si="38"/>
        <v>0</v>
      </c>
      <c r="G129" s="97"/>
      <c r="H129" s="99"/>
      <c r="I129" s="99"/>
      <c r="J129" s="97"/>
      <c r="K129" s="97"/>
      <c r="L129" s="97"/>
      <c r="M129" s="97"/>
      <c r="N129" s="97"/>
      <c r="O129" s="97"/>
      <c r="P129" s="100"/>
    </row>
    <row r="130" spans="1:16" ht="22.5">
      <c r="A130" s="189" t="s">
        <v>121</v>
      </c>
      <c r="B130" s="141" t="s">
        <v>64</v>
      </c>
      <c r="C130" s="142"/>
      <c r="D130" s="72">
        <f t="shared" si="37"/>
        <v>0</v>
      </c>
      <c r="E130" s="143">
        <f>E131-E132</f>
        <v>0</v>
      </c>
      <c r="F130" s="76">
        <f t="shared" si="38"/>
        <v>0</v>
      </c>
      <c r="G130" s="143">
        <f t="shared" ref="G130:P130" si="40">G131-G132</f>
        <v>0</v>
      </c>
      <c r="H130" s="143">
        <f t="shared" si="40"/>
        <v>0</v>
      </c>
      <c r="I130" s="143">
        <f t="shared" si="40"/>
        <v>0</v>
      </c>
      <c r="J130" s="143">
        <f t="shared" si="40"/>
        <v>0</v>
      </c>
      <c r="K130" s="143">
        <f t="shared" si="40"/>
        <v>0</v>
      </c>
      <c r="L130" s="143">
        <f t="shared" si="40"/>
        <v>0</v>
      </c>
      <c r="M130" s="143">
        <f t="shared" si="40"/>
        <v>0</v>
      </c>
      <c r="N130" s="143">
        <f t="shared" si="40"/>
        <v>0</v>
      </c>
      <c r="O130" s="143">
        <f t="shared" si="40"/>
        <v>0</v>
      </c>
      <c r="P130" s="144">
        <f t="shared" si="40"/>
        <v>0</v>
      </c>
    </row>
    <row r="131" spans="1:16" ht="22.5">
      <c r="A131" s="184" t="s">
        <v>174</v>
      </c>
      <c r="B131" s="15" t="s">
        <v>175</v>
      </c>
      <c r="C131" s="163" t="s">
        <v>204</v>
      </c>
      <c r="D131" s="72">
        <f t="shared" si="37"/>
        <v>0</v>
      </c>
      <c r="E131" s="97"/>
      <c r="F131" s="76">
        <f t="shared" si="38"/>
        <v>0</v>
      </c>
      <c r="G131" s="97"/>
      <c r="H131" s="99"/>
      <c r="I131" s="99"/>
      <c r="J131" s="97"/>
      <c r="K131" s="97"/>
      <c r="L131" s="97"/>
      <c r="M131" s="97"/>
      <c r="N131" s="97"/>
      <c r="O131" s="97"/>
      <c r="P131" s="100"/>
    </row>
    <row r="132" spans="1:16">
      <c r="A132" s="207" t="s">
        <v>122</v>
      </c>
      <c r="B132" s="15" t="s">
        <v>176</v>
      </c>
      <c r="C132" s="26" t="s">
        <v>136</v>
      </c>
      <c r="D132" s="72">
        <f t="shared" si="37"/>
        <v>0</v>
      </c>
      <c r="E132" s="97"/>
      <c r="F132" s="76">
        <f t="shared" si="38"/>
        <v>0</v>
      </c>
      <c r="G132" s="97"/>
      <c r="H132" s="99"/>
      <c r="I132" s="99"/>
      <c r="J132" s="97"/>
      <c r="K132" s="97"/>
      <c r="L132" s="97"/>
      <c r="M132" s="97"/>
      <c r="N132" s="97"/>
      <c r="O132" s="97"/>
      <c r="P132" s="100"/>
    </row>
    <row r="133" spans="1:16" ht="15" thickBot="1">
      <c r="A133" s="189" t="s">
        <v>108</v>
      </c>
      <c r="B133" s="153" t="s">
        <v>137</v>
      </c>
      <c r="C133" s="154" t="s">
        <v>136</v>
      </c>
      <c r="D133" s="86">
        <f t="shared" si="37"/>
        <v>2040618.27</v>
      </c>
      <c r="E133" s="132"/>
      <c r="F133" s="85">
        <f t="shared" si="38"/>
        <v>2040618.27</v>
      </c>
      <c r="G133" s="132"/>
      <c r="H133" s="133"/>
      <c r="I133" s="133"/>
      <c r="J133" s="132"/>
      <c r="K133" s="132"/>
      <c r="L133" s="132"/>
      <c r="M133" s="132">
        <v>964605.12</v>
      </c>
      <c r="N133" s="132">
        <v>1088471.3500000001</v>
      </c>
      <c r="O133" s="132">
        <v>-12458.2</v>
      </c>
      <c r="P133" s="134"/>
    </row>
    <row r="134" spans="1:16">
      <c r="A134" s="37"/>
      <c r="B134" s="30"/>
      <c r="C134" s="30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161" t="s">
        <v>202</v>
      </c>
    </row>
    <row r="135" spans="1:16" ht="108">
      <c r="A135" s="48" t="s">
        <v>16</v>
      </c>
      <c r="B135" s="58" t="s">
        <v>105</v>
      </c>
      <c r="C135" s="58" t="s">
        <v>9</v>
      </c>
      <c r="D135" s="54" t="s">
        <v>10</v>
      </c>
      <c r="E135" s="55" t="s">
        <v>106</v>
      </c>
      <c r="F135" s="54" t="s">
        <v>11</v>
      </c>
      <c r="G135" s="55" t="s">
        <v>107</v>
      </c>
      <c r="H135" s="54" t="s">
        <v>12</v>
      </c>
      <c r="I135" s="57" t="s">
        <v>124</v>
      </c>
      <c r="J135" s="56" t="s">
        <v>13</v>
      </c>
      <c r="K135" s="56" t="s">
        <v>125</v>
      </c>
      <c r="L135" s="56" t="s">
        <v>126</v>
      </c>
      <c r="M135" s="56" t="s">
        <v>14</v>
      </c>
      <c r="N135" s="56" t="s">
        <v>127</v>
      </c>
      <c r="O135" s="56" t="s">
        <v>128</v>
      </c>
      <c r="P135" s="54" t="s">
        <v>15</v>
      </c>
    </row>
    <row r="136" spans="1:16" ht="15" thickBot="1">
      <c r="A136" s="49">
        <v>1</v>
      </c>
      <c r="B136" s="52">
        <v>2</v>
      </c>
      <c r="C136" s="52">
        <v>3</v>
      </c>
      <c r="D136" s="131">
        <v>4</v>
      </c>
      <c r="E136" s="131">
        <v>5</v>
      </c>
      <c r="F136" s="131">
        <v>6</v>
      </c>
      <c r="G136" s="131">
        <v>7</v>
      </c>
      <c r="H136" s="52">
        <v>8</v>
      </c>
      <c r="I136" s="52">
        <v>9</v>
      </c>
      <c r="J136" s="131">
        <v>10</v>
      </c>
      <c r="K136" s="131">
        <v>11</v>
      </c>
      <c r="L136" s="131">
        <v>12</v>
      </c>
      <c r="M136" s="131">
        <v>13</v>
      </c>
      <c r="N136" s="131">
        <v>14</v>
      </c>
      <c r="O136" s="131">
        <v>15</v>
      </c>
      <c r="P136" s="52">
        <v>16</v>
      </c>
    </row>
    <row r="137" spans="1:16" ht="22.5">
      <c r="A137" s="200" t="s">
        <v>177</v>
      </c>
      <c r="B137" s="17" t="s">
        <v>48</v>
      </c>
      <c r="C137" s="25"/>
      <c r="D137" s="72">
        <f t="shared" ref="D137:D156" si="41">F137+P137-E137</f>
        <v>114690726.66</v>
      </c>
      <c r="E137" s="82">
        <f>E138-E160</f>
        <v>0</v>
      </c>
      <c r="F137" s="76">
        <f t="shared" ref="F137:F156" si="42">H137+I137+J137+M137+O137+K137+L137+N137-G137</f>
        <v>114690726.66</v>
      </c>
      <c r="G137" s="82">
        <f t="shared" ref="G137:P137" si="43">G138-G160</f>
        <v>0</v>
      </c>
      <c r="H137" s="82">
        <f t="shared" si="43"/>
        <v>0</v>
      </c>
      <c r="I137" s="82">
        <f t="shared" si="43"/>
        <v>0</v>
      </c>
      <c r="J137" s="82">
        <f t="shared" si="43"/>
        <v>0</v>
      </c>
      <c r="K137" s="82">
        <f t="shared" si="43"/>
        <v>0</v>
      </c>
      <c r="L137" s="82">
        <f t="shared" si="43"/>
        <v>0</v>
      </c>
      <c r="M137" s="82">
        <f t="shared" si="43"/>
        <v>110638950.23</v>
      </c>
      <c r="N137" s="82">
        <f t="shared" si="43"/>
        <v>4220308.76</v>
      </c>
      <c r="O137" s="82">
        <f t="shared" si="43"/>
        <v>-168532.33</v>
      </c>
      <c r="P137" s="83">
        <f t="shared" si="43"/>
        <v>0</v>
      </c>
    </row>
    <row r="138" spans="1:16" ht="33.75">
      <c r="A138" s="201" t="s">
        <v>205</v>
      </c>
      <c r="B138" s="32" t="s">
        <v>52</v>
      </c>
      <c r="C138" s="25"/>
      <c r="D138" s="72">
        <f t="shared" si="41"/>
        <v>138215718.49000001</v>
      </c>
      <c r="E138" s="96">
        <f>E139+E142+E145+E148+E151+E154</f>
        <v>0</v>
      </c>
      <c r="F138" s="76">
        <f t="shared" si="42"/>
        <v>138215718.49000001</v>
      </c>
      <c r="G138" s="96">
        <f t="shared" ref="G138:P138" si="44">G139+G142+G145+G148+G151+G154</f>
        <v>0</v>
      </c>
      <c r="H138" s="96">
        <f t="shared" si="44"/>
        <v>0</v>
      </c>
      <c r="I138" s="96">
        <f t="shared" si="44"/>
        <v>0</v>
      </c>
      <c r="J138" s="96">
        <f t="shared" si="44"/>
        <v>0</v>
      </c>
      <c r="K138" s="96">
        <f t="shared" si="44"/>
        <v>0</v>
      </c>
      <c r="L138" s="96">
        <f t="shared" si="44"/>
        <v>0</v>
      </c>
      <c r="M138" s="96">
        <f t="shared" si="44"/>
        <v>111984713.8</v>
      </c>
      <c r="N138" s="96">
        <f t="shared" si="44"/>
        <v>23688814.039999999</v>
      </c>
      <c r="O138" s="96">
        <f t="shared" si="44"/>
        <v>2542190.65</v>
      </c>
      <c r="P138" s="80">
        <f t="shared" si="44"/>
        <v>0</v>
      </c>
    </row>
    <row r="139" spans="1:16" ht="22.5">
      <c r="A139" s="183" t="s">
        <v>178</v>
      </c>
      <c r="B139" s="17" t="s">
        <v>57</v>
      </c>
      <c r="C139" s="25"/>
      <c r="D139" s="72">
        <f t="shared" si="41"/>
        <v>52936255.119999997</v>
      </c>
      <c r="E139" s="82">
        <f>E140-E141</f>
        <v>0</v>
      </c>
      <c r="F139" s="76">
        <f t="shared" si="42"/>
        <v>52936255.119999997</v>
      </c>
      <c r="G139" s="82">
        <f t="shared" ref="G139:P139" si="45">G140-G141</f>
        <v>0</v>
      </c>
      <c r="H139" s="82">
        <f t="shared" si="45"/>
        <v>0</v>
      </c>
      <c r="I139" s="82">
        <f t="shared" si="45"/>
        <v>0</v>
      </c>
      <c r="J139" s="82">
        <f t="shared" si="45"/>
        <v>0</v>
      </c>
      <c r="K139" s="82">
        <f t="shared" si="45"/>
        <v>0</v>
      </c>
      <c r="L139" s="82">
        <f t="shared" si="45"/>
        <v>0</v>
      </c>
      <c r="M139" s="82">
        <f t="shared" si="45"/>
        <v>14347215.119999999</v>
      </c>
      <c r="N139" s="82">
        <f t="shared" si="45"/>
        <v>35350986.280000001</v>
      </c>
      <c r="O139" s="82">
        <f t="shared" si="45"/>
        <v>3238053.72</v>
      </c>
      <c r="P139" s="83">
        <f t="shared" si="45"/>
        <v>0</v>
      </c>
    </row>
    <row r="140" spans="1:16" ht="33.75">
      <c r="A140" s="207" t="s">
        <v>179</v>
      </c>
      <c r="B140" s="19" t="s">
        <v>139</v>
      </c>
      <c r="C140" s="26" t="s">
        <v>65</v>
      </c>
      <c r="D140" s="77">
        <f t="shared" si="41"/>
        <v>837290454.89999998</v>
      </c>
      <c r="E140" s="90"/>
      <c r="F140" s="76">
        <f t="shared" si="42"/>
        <v>837290454.89999998</v>
      </c>
      <c r="G140" s="90"/>
      <c r="H140" s="91"/>
      <c r="I140" s="91"/>
      <c r="J140" s="90"/>
      <c r="K140" s="90"/>
      <c r="L140" s="90"/>
      <c r="M140" s="90">
        <v>609515187.24000001</v>
      </c>
      <c r="N140" s="90">
        <v>145893388.40000001</v>
      </c>
      <c r="O140" s="90">
        <v>81881879.260000005</v>
      </c>
      <c r="P140" s="92"/>
    </row>
    <row r="141" spans="1:16" ht="22.5">
      <c r="A141" s="197" t="s">
        <v>180</v>
      </c>
      <c r="B141" s="15" t="s">
        <v>140</v>
      </c>
      <c r="C141" s="36" t="s">
        <v>66</v>
      </c>
      <c r="D141" s="72">
        <f t="shared" si="41"/>
        <v>784354199.77999997</v>
      </c>
      <c r="E141" s="93"/>
      <c r="F141" s="76">
        <f t="shared" si="42"/>
        <v>784354199.77999997</v>
      </c>
      <c r="G141" s="93"/>
      <c r="H141" s="94"/>
      <c r="I141" s="94"/>
      <c r="J141" s="93"/>
      <c r="K141" s="93"/>
      <c r="L141" s="93"/>
      <c r="M141" s="93">
        <v>595167972.12</v>
      </c>
      <c r="N141" s="93">
        <v>110542402.12</v>
      </c>
      <c r="O141" s="93">
        <v>78643825.540000007</v>
      </c>
      <c r="P141" s="95"/>
    </row>
    <row r="142" spans="1:16">
      <c r="A142" s="189" t="s">
        <v>138</v>
      </c>
      <c r="B142" s="32" t="s">
        <v>63</v>
      </c>
      <c r="C142" s="25"/>
      <c r="D142" s="72">
        <f t="shared" si="41"/>
        <v>0</v>
      </c>
      <c r="E142" s="75">
        <f>E143-E144</f>
        <v>0</v>
      </c>
      <c r="F142" s="76">
        <f t="shared" si="42"/>
        <v>0</v>
      </c>
      <c r="G142" s="75">
        <f t="shared" ref="G142:P142" si="46">G143-G144</f>
        <v>0</v>
      </c>
      <c r="H142" s="75">
        <f t="shared" si="46"/>
        <v>0</v>
      </c>
      <c r="I142" s="75">
        <f t="shared" si="46"/>
        <v>0</v>
      </c>
      <c r="J142" s="75">
        <f t="shared" si="46"/>
        <v>0</v>
      </c>
      <c r="K142" s="75">
        <f t="shared" si="46"/>
        <v>0</v>
      </c>
      <c r="L142" s="75">
        <f t="shared" si="46"/>
        <v>0</v>
      </c>
      <c r="M142" s="75">
        <f t="shared" si="46"/>
        <v>0</v>
      </c>
      <c r="N142" s="75">
        <f t="shared" si="46"/>
        <v>0</v>
      </c>
      <c r="O142" s="75">
        <f t="shared" si="46"/>
        <v>0</v>
      </c>
      <c r="P142" s="80">
        <f t="shared" si="46"/>
        <v>0</v>
      </c>
    </row>
    <row r="143" spans="1:16" ht="35.25" customHeight="1">
      <c r="A143" s="187" t="s">
        <v>181</v>
      </c>
      <c r="B143" s="19" t="s">
        <v>69</v>
      </c>
      <c r="C143" s="26" t="s">
        <v>67</v>
      </c>
      <c r="D143" s="77">
        <f t="shared" si="41"/>
        <v>0</v>
      </c>
      <c r="E143" s="91"/>
      <c r="F143" s="76">
        <f t="shared" si="42"/>
        <v>0</v>
      </c>
      <c r="G143" s="91"/>
      <c r="H143" s="91"/>
      <c r="I143" s="91"/>
      <c r="J143" s="91"/>
      <c r="K143" s="91"/>
      <c r="L143" s="91"/>
      <c r="M143" s="91"/>
      <c r="N143" s="91"/>
      <c r="O143" s="91"/>
      <c r="P143" s="92"/>
    </row>
    <row r="144" spans="1:16" ht="24.75" customHeight="1">
      <c r="A144" s="206" t="s">
        <v>182</v>
      </c>
      <c r="B144" s="21" t="s">
        <v>71</v>
      </c>
      <c r="C144" s="22" t="s">
        <v>68</v>
      </c>
      <c r="D144" s="128">
        <f t="shared" si="41"/>
        <v>0</v>
      </c>
      <c r="E144" s="99"/>
      <c r="F144" s="98">
        <f t="shared" si="42"/>
        <v>0</v>
      </c>
      <c r="G144" s="99"/>
      <c r="H144" s="99"/>
      <c r="I144" s="99"/>
      <c r="J144" s="99"/>
      <c r="K144" s="99"/>
      <c r="L144" s="99"/>
      <c r="M144" s="99"/>
      <c r="N144" s="99"/>
      <c r="O144" s="99"/>
      <c r="P144" s="100"/>
    </row>
    <row r="145" spans="1:19" ht="22.5">
      <c r="A145" s="202" t="s">
        <v>185</v>
      </c>
      <c r="B145" s="17" t="s">
        <v>135</v>
      </c>
      <c r="C145" s="129"/>
      <c r="D145" s="72">
        <f t="shared" si="41"/>
        <v>0</v>
      </c>
      <c r="E145" s="108">
        <f>E146-E147</f>
        <v>0</v>
      </c>
      <c r="F145" s="72">
        <f t="shared" si="42"/>
        <v>0</v>
      </c>
      <c r="G145" s="108">
        <f t="shared" ref="G145:P145" si="47">G146-G147</f>
        <v>0</v>
      </c>
      <c r="H145" s="108">
        <f t="shared" si="47"/>
        <v>0</v>
      </c>
      <c r="I145" s="108">
        <f t="shared" si="47"/>
        <v>0</v>
      </c>
      <c r="J145" s="108">
        <f t="shared" si="47"/>
        <v>0</v>
      </c>
      <c r="K145" s="108">
        <f t="shared" si="47"/>
        <v>0</v>
      </c>
      <c r="L145" s="108">
        <f t="shared" si="47"/>
        <v>0</v>
      </c>
      <c r="M145" s="108">
        <f t="shared" si="47"/>
        <v>0</v>
      </c>
      <c r="N145" s="108">
        <f t="shared" si="47"/>
        <v>0</v>
      </c>
      <c r="O145" s="108">
        <f t="shared" si="47"/>
        <v>0</v>
      </c>
      <c r="P145" s="83">
        <f t="shared" si="47"/>
        <v>0</v>
      </c>
    </row>
    <row r="146" spans="1:19" ht="33.75">
      <c r="A146" s="208" t="s">
        <v>187</v>
      </c>
      <c r="B146" s="39" t="s">
        <v>183</v>
      </c>
      <c r="C146" s="40" t="s">
        <v>70</v>
      </c>
      <c r="D146" s="76">
        <f t="shared" si="41"/>
        <v>0</v>
      </c>
      <c r="E146" s="102"/>
      <c r="F146" s="76">
        <f t="shared" si="42"/>
        <v>0</v>
      </c>
      <c r="G146" s="102"/>
      <c r="H146" s="103"/>
      <c r="I146" s="103"/>
      <c r="J146" s="102"/>
      <c r="K146" s="102"/>
      <c r="L146" s="102"/>
      <c r="M146" s="102"/>
      <c r="N146" s="102"/>
      <c r="O146" s="102"/>
      <c r="P146" s="104"/>
    </row>
    <row r="147" spans="1:19" ht="22.5">
      <c r="A147" s="209" t="s">
        <v>186</v>
      </c>
      <c r="B147" s="135" t="s">
        <v>184</v>
      </c>
      <c r="C147" s="155" t="s">
        <v>72</v>
      </c>
      <c r="D147" s="70">
        <f t="shared" si="41"/>
        <v>0</v>
      </c>
      <c r="E147" s="105"/>
      <c r="F147" s="70">
        <f t="shared" si="42"/>
        <v>0</v>
      </c>
      <c r="G147" s="105"/>
      <c r="H147" s="105"/>
      <c r="I147" s="106"/>
      <c r="J147" s="105"/>
      <c r="K147" s="105"/>
      <c r="L147" s="105"/>
      <c r="M147" s="105"/>
      <c r="N147" s="105"/>
      <c r="O147" s="105"/>
      <c r="P147" s="107"/>
    </row>
    <row r="148" spans="1:19">
      <c r="A148" s="202" t="s">
        <v>188</v>
      </c>
      <c r="B148" s="32" t="s">
        <v>73</v>
      </c>
      <c r="C148" s="18"/>
      <c r="D148" s="76">
        <f t="shared" si="41"/>
        <v>0</v>
      </c>
      <c r="E148" s="75">
        <f>E149-E150</f>
        <v>0</v>
      </c>
      <c r="F148" s="76">
        <f t="shared" si="42"/>
        <v>0</v>
      </c>
      <c r="G148" s="75">
        <f t="shared" ref="G148:P148" si="48">G149-G150</f>
        <v>0</v>
      </c>
      <c r="H148" s="75">
        <f t="shared" si="48"/>
        <v>0</v>
      </c>
      <c r="I148" s="75">
        <f t="shared" si="48"/>
        <v>0</v>
      </c>
      <c r="J148" s="75">
        <f t="shared" si="48"/>
        <v>0</v>
      </c>
      <c r="K148" s="75">
        <f t="shared" si="48"/>
        <v>0</v>
      </c>
      <c r="L148" s="75">
        <f t="shared" si="48"/>
        <v>0</v>
      </c>
      <c r="M148" s="75">
        <f t="shared" si="48"/>
        <v>0</v>
      </c>
      <c r="N148" s="75">
        <f t="shared" si="48"/>
        <v>0</v>
      </c>
      <c r="O148" s="75">
        <f t="shared" si="48"/>
        <v>0</v>
      </c>
      <c r="P148" s="80">
        <f t="shared" si="48"/>
        <v>0</v>
      </c>
    </row>
    <row r="149" spans="1:19" ht="33.75">
      <c r="A149" s="208" t="s">
        <v>189</v>
      </c>
      <c r="B149" s="41" t="s">
        <v>74</v>
      </c>
      <c r="C149" s="42" t="s">
        <v>75</v>
      </c>
      <c r="D149" s="76">
        <f t="shared" si="41"/>
        <v>0</v>
      </c>
      <c r="E149" s="109"/>
      <c r="F149" s="76">
        <f t="shared" si="42"/>
        <v>0</v>
      </c>
      <c r="G149" s="109"/>
      <c r="H149" s="109"/>
      <c r="I149" s="110"/>
      <c r="J149" s="109"/>
      <c r="K149" s="109"/>
      <c r="L149" s="109"/>
      <c r="M149" s="109"/>
      <c r="N149" s="109"/>
      <c r="O149" s="109"/>
      <c r="P149" s="111"/>
    </row>
    <row r="150" spans="1:19" ht="22.5">
      <c r="A150" s="208" t="s">
        <v>190</v>
      </c>
      <c r="B150" s="23" t="s">
        <v>76</v>
      </c>
      <c r="C150" s="43" t="s">
        <v>77</v>
      </c>
      <c r="D150" s="70">
        <f t="shared" si="41"/>
        <v>0</v>
      </c>
      <c r="E150" s="112"/>
      <c r="F150" s="76">
        <f t="shared" si="42"/>
        <v>0</v>
      </c>
      <c r="G150" s="112"/>
      <c r="H150" s="112"/>
      <c r="I150" s="113"/>
      <c r="J150" s="112"/>
      <c r="K150" s="112"/>
      <c r="L150" s="112"/>
      <c r="M150" s="112"/>
      <c r="N150" s="112"/>
      <c r="O150" s="112"/>
      <c r="P150" s="114"/>
    </row>
    <row r="151" spans="1:19">
      <c r="A151" s="202" t="s">
        <v>78</v>
      </c>
      <c r="B151" s="17" t="s">
        <v>79</v>
      </c>
      <c r="C151" s="44"/>
      <c r="D151" s="70">
        <f t="shared" si="41"/>
        <v>131356848.18000001</v>
      </c>
      <c r="E151" s="108">
        <f>E152-E153</f>
        <v>0</v>
      </c>
      <c r="F151" s="76">
        <f t="shared" si="42"/>
        <v>131356848.18000001</v>
      </c>
      <c r="G151" s="108">
        <f t="shared" ref="G151:P151" si="49">G152-G153</f>
        <v>0</v>
      </c>
      <c r="H151" s="108">
        <f t="shared" si="49"/>
        <v>0</v>
      </c>
      <c r="I151" s="108">
        <f t="shared" si="49"/>
        <v>0</v>
      </c>
      <c r="J151" s="108">
        <f t="shared" si="49"/>
        <v>0</v>
      </c>
      <c r="K151" s="108">
        <f t="shared" si="49"/>
        <v>0</v>
      </c>
      <c r="L151" s="108">
        <f t="shared" si="49"/>
        <v>0</v>
      </c>
      <c r="M151" s="108">
        <f t="shared" si="49"/>
        <v>131356848.18000001</v>
      </c>
      <c r="N151" s="108">
        <f t="shared" si="49"/>
        <v>0</v>
      </c>
      <c r="O151" s="108">
        <f t="shared" si="49"/>
        <v>0</v>
      </c>
      <c r="P151" s="83">
        <f t="shared" si="49"/>
        <v>0</v>
      </c>
    </row>
    <row r="152" spans="1:19" ht="23.25" customHeight="1">
      <c r="A152" s="184" t="s">
        <v>191</v>
      </c>
      <c r="B152" s="45" t="s">
        <v>80</v>
      </c>
      <c r="C152" s="16" t="s">
        <v>81</v>
      </c>
      <c r="D152" s="76">
        <f t="shared" si="41"/>
        <v>131356848.18000001</v>
      </c>
      <c r="E152" s="115"/>
      <c r="F152" s="76">
        <f t="shared" si="42"/>
        <v>131356848.18000001</v>
      </c>
      <c r="G152" s="115"/>
      <c r="H152" s="115"/>
      <c r="I152" s="116"/>
      <c r="J152" s="115"/>
      <c r="K152" s="115"/>
      <c r="L152" s="115"/>
      <c r="M152" s="115">
        <v>131356848.18000001</v>
      </c>
      <c r="N152" s="115"/>
      <c r="O152" s="115"/>
      <c r="P152" s="117"/>
    </row>
    <row r="153" spans="1:19" ht="22.5">
      <c r="A153" s="184" t="s">
        <v>114</v>
      </c>
      <c r="B153" s="21" t="s">
        <v>82</v>
      </c>
      <c r="C153" s="16" t="s">
        <v>83</v>
      </c>
      <c r="D153" s="70">
        <f t="shared" si="41"/>
        <v>0</v>
      </c>
      <c r="E153" s="97"/>
      <c r="F153" s="76">
        <f t="shared" si="42"/>
        <v>0</v>
      </c>
      <c r="G153" s="97"/>
      <c r="H153" s="97"/>
      <c r="I153" s="99"/>
      <c r="J153" s="97"/>
      <c r="K153" s="97"/>
      <c r="L153" s="97"/>
      <c r="M153" s="97"/>
      <c r="N153" s="97"/>
      <c r="O153" s="97"/>
      <c r="P153" s="100"/>
    </row>
    <row r="154" spans="1:19" ht="22.5">
      <c r="A154" s="203" t="s">
        <v>192</v>
      </c>
      <c r="B154" s="17" t="s">
        <v>84</v>
      </c>
      <c r="C154" s="44"/>
      <c r="D154" s="70">
        <f t="shared" si="41"/>
        <v>-46077384.810000002</v>
      </c>
      <c r="E154" s="82">
        <f>E155-E156</f>
        <v>0</v>
      </c>
      <c r="F154" s="76">
        <f t="shared" si="42"/>
        <v>-46077384.810000002</v>
      </c>
      <c r="G154" s="82">
        <f t="shared" ref="G154:P154" si="50">G155-G156</f>
        <v>0</v>
      </c>
      <c r="H154" s="82">
        <f t="shared" si="50"/>
        <v>0</v>
      </c>
      <c r="I154" s="82">
        <f t="shared" si="50"/>
        <v>0</v>
      </c>
      <c r="J154" s="82">
        <f t="shared" si="50"/>
        <v>0</v>
      </c>
      <c r="K154" s="82">
        <f t="shared" si="50"/>
        <v>0</v>
      </c>
      <c r="L154" s="82">
        <f t="shared" si="50"/>
        <v>0</v>
      </c>
      <c r="M154" s="82">
        <f t="shared" si="50"/>
        <v>-33719349.5</v>
      </c>
      <c r="N154" s="82">
        <f t="shared" si="50"/>
        <v>-11662172.24</v>
      </c>
      <c r="O154" s="82">
        <f t="shared" si="50"/>
        <v>-695863.07</v>
      </c>
      <c r="P154" s="83">
        <f t="shared" si="50"/>
        <v>0</v>
      </c>
    </row>
    <row r="155" spans="1:19" ht="22.5" customHeight="1">
      <c r="A155" s="184" t="s">
        <v>193</v>
      </c>
      <c r="B155" s="19" t="s">
        <v>85</v>
      </c>
      <c r="C155" s="16" t="s">
        <v>86</v>
      </c>
      <c r="D155" s="76">
        <f t="shared" si="41"/>
        <v>993186756.41999996</v>
      </c>
      <c r="E155" s="90"/>
      <c r="F155" s="76">
        <f t="shared" si="42"/>
        <v>993186756.41999996</v>
      </c>
      <c r="G155" s="90"/>
      <c r="H155" s="90"/>
      <c r="I155" s="91"/>
      <c r="J155" s="90"/>
      <c r="K155" s="90"/>
      <c r="L155" s="90"/>
      <c r="M155" s="90">
        <v>808088940.09000003</v>
      </c>
      <c r="N155" s="90">
        <v>117499259.27</v>
      </c>
      <c r="O155" s="90">
        <v>67598557.060000002</v>
      </c>
      <c r="P155" s="92"/>
    </row>
    <row r="156" spans="1:19" ht="23.25" thickBot="1">
      <c r="A156" s="184" t="s">
        <v>115</v>
      </c>
      <c r="B156" s="27" t="s">
        <v>87</v>
      </c>
      <c r="C156" s="156" t="s">
        <v>88</v>
      </c>
      <c r="D156" s="85">
        <f t="shared" si="41"/>
        <v>1039264141.23</v>
      </c>
      <c r="E156" s="157"/>
      <c r="F156" s="85">
        <f t="shared" si="42"/>
        <v>1039264141.23</v>
      </c>
      <c r="G156" s="157"/>
      <c r="H156" s="157"/>
      <c r="I156" s="158"/>
      <c r="J156" s="157"/>
      <c r="K156" s="157"/>
      <c r="L156" s="157"/>
      <c r="M156" s="157">
        <v>841808289.59000003</v>
      </c>
      <c r="N156" s="157">
        <v>129161431.51000001</v>
      </c>
      <c r="O156" s="157">
        <v>68294420.129999995</v>
      </c>
      <c r="P156" s="159"/>
    </row>
    <row r="157" spans="1:19">
      <c r="A157" s="37"/>
      <c r="B157" s="30"/>
      <c r="C157" s="30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161" t="s">
        <v>203</v>
      </c>
    </row>
    <row r="158" spans="1:19" ht="108">
      <c r="A158" s="48" t="s">
        <v>16</v>
      </c>
      <c r="B158" s="58" t="s">
        <v>105</v>
      </c>
      <c r="C158" s="58" t="s">
        <v>9</v>
      </c>
      <c r="D158" s="54" t="s">
        <v>10</v>
      </c>
      <c r="E158" s="55" t="s">
        <v>106</v>
      </c>
      <c r="F158" s="54" t="s">
        <v>11</v>
      </c>
      <c r="G158" s="55" t="s">
        <v>107</v>
      </c>
      <c r="H158" s="54" t="s">
        <v>12</v>
      </c>
      <c r="I158" s="57" t="s">
        <v>124</v>
      </c>
      <c r="J158" s="56" t="s">
        <v>13</v>
      </c>
      <c r="K158" s="56" t="s">
        <v>125</v>
      </c>
      <c r="L158" s="56" t="s">
        <v>126</v>
      </c>
      <c r="M158" s="56" t="s">
        <v>14</v>
      </c>
      <c r="N158" s="56" t="s">
        <v>127</v>
      </c>
      <c r="O158" s="56" t="s">
        <v>128</v>
      </c>
      <c r="P158" s="54" t="s">
        <v>15</v>
      </c>
    </row>
    <row r="159" spans="1:19" ht="15" thickBot="1">
      <c r="A159" s="49">
        <v>1</v>
      </c>
      <c r="B159" s="50">
        <v>2</v>
      </c>
      <c r="C159" s="50">
        <v>3</v>
      </c>
      <c r="D159" s="51">
        <v>4</v>
      </c>
      <c r="E159" s="51">
        <v>5</v>
      </c>
      <c r="F159" s="51">
        <v>6</v>
      </c>
      <c r="G159" s="51">
        <v>7</v>
      </c>
      <c r="H159" s="50">
        <v>8</v>
      </c>
      <c r="I159" s="50">
        <v>9</v>
      </c>
      <c r="J159" s="51">
        <v>10</v>
      </c>
      <c r="K159" s="51">
        <v>11</v>
      </c>
      <c r="L159" s="51">
        <v>12</v>
      </c>
      <c r="M159" s="51">
        <v>13</v>
      </c>
      <c r="N159" s="51">
        <v>14</v>
      </c>
      <c r="O159" s="51">
        <v>15</v>
      </c>
      <c r="P159" s="50">
        <v>16</v>
      </c>
    </row>
    <row r="160" spans="1:19" ht="22.5">
      <c r="A160" s="195" t="s">
        <v>141</v>
      </c>
      <c r="B160" s="31" t="s">
        <v>65</v>
      </c>
      <c r="C160" s="127"/>
      <c r="D160" s="67">
        <f t="shared" ref="D160:D171" si="51">F160+P160-E160</f>
        <v>23524991.829999998</v>
      </c>
      <c r="E160" s="101">
        <f>E161+E164+E167+E170+E171</f>
        <v>0</v>
      </c>
      <c r="F160" s="67">
        <f t="shared" ref="F160:F171" si="52">H160+I160+J160+M160+O160+K160+L160+N160-G160</f>
        <v>23524991.829999998</v>
      </c>
      <c r="G160" s="101">
        <f t="shared" ref="G160:P160" si="53">G161+G164+G167+G170+G171</f>
        <v>0</v>
      </c>
      <c r="H160" s="101">
        <f t="shared" si="53"/>
        <v>0</v>
      </c>
      <c r="I160" s="101">
        <f t="shared" si="53"/>
        <v>0</v>
      </c>
      <c r="J160" s="101">
        <f t="shared" si="53"/>
        <v>0</v>
      </c>
      <c r="K160" s="101">
        <f t="shared" si="53"/>
        <v>0</v>
      </c>
      <c r="L160" s="101">
        <f t="shared" si="53"/>
        <v>0</v>
      </c>
      <c r="M160" s="101">
        <f t="shared" si="53"/>
        <v>1345763.57</v>
      </c>
      <c r="N160" s="101">
        <f t="shared" si="53"/>
        <v>19468505.280000001</v>
      </c>
      <c r="O160" s="101">
        <f t="shared" si="53"/>
        <v>2710722.98</v>
      </c>
      <c r="P160" s="87">
        <f t="shared" si="53"/>
        <v>0</v>
      </c>
      <c r="Q160" s="1"/>
      <c r="R160" s="1"/>
      <c r="S160" s="1"/>
    </row>
    <row r="161" spans="1:19" ht="22.5">
      <c r="A161" s="183" t="s">
        <v>194</v>
      </c>
      <c r="B161" s="32" t="s">
        <v>67</v>
      </c>
      <c r="C161" s="18"/>
      <c r="D161" s="70">
        <f t="shared" si="51"/>
        <v>0</v>
      </c>
      <c r="E161" s="75">
        <f>E162-E163</f>
        <v>0</v>
      </c>
      <c r="F161" s="76">
        <f t="shared" si="52"/>
        <v>0</v>
      </c>
      <c r="G161" s="75">
        <f t="shared" ref="G161:P161" si="54">G162-G163</f>
        <v>0</v>
      </c>
      <c r="H161" s="75">
        <f t="shared" si="54"/>
        <v>0</v>
      </c>
      <c r="I161" s="75">
        <f t="shared" si="54"/>
        <v>0</v>
      </c>
      <c r="J161" s="75">
        <f t="shared" si="54"/>
        <v>0</v>
      </c>
      <c r="K161" s="75">
        <f t="shared" si="54"/>
        <v>0</v>
      </c>
      <c r="L161" s="75">
        <f t="shared" si="54"/>
        <v>0</v>
      </c>
      <c r="M161" s="75">
        <f t="shared" si="54"/>
        <v>0</v>
      </c>
      <c r="N161" s="75">
        <f t="shared" si="54"/>
        <v>0</v>
      </c>
      <c r="O161" s="75">
        <f t="shared" si="54"/>
        <v>0</v>
      </c>
      <c r="P161" s="80">
        <f t="shared" si="54"/>
        <v>0</v>
      </c>
      <c r="Q161" s="1"/>
      <c r="R161" s="1"/>
      <c r="S161" s="1"/>
    </row>
    <row r="162" spans="1:19" ht="33.75">
      <c r="A162" s="208" t="s">
        <v>195</v>
      </c>
      <c r="B162" s="15" t="s">
        <v>89</v>
      </c>
      <c r="C162" s="20" t="s">
        <v>90</v>
      </c>
      <c r="D162" s="76">
        <f t="shared" si="51"/>
        <v>19640551.899999999</v>
      </c>
      <c r="E162" s="109"/>
      <c r="F162" s="76">
        <f t="shared" si="52"/>
        <v>19640551.899999999</v>
      </c>
      <c r="G162" s="90"/>
      <c r="H162" s="90"/>
      <c r="I162" s="91"/>
      <c r="J162" s="90"/>
      <c r="K162" s="90"/>
      <c r="L162" s="90"/>
      <c r="M162" s="90">
        <v>19640551.899999999</v>
      </c>
      <c r="N162" s="90"/>
      <c r="O162" s="90"/>
      <c r="P162" s="92"/>
      <c r="Q162" s="46"/>
      <c r="R162" s="46"/>
      <c r="S162" s="46"/>
    </row>
    <row r="163" spans="1:19" ht="22.5">
      <c r="A163" s="208" t="s">
        <v>196</v>
      </c>
      <c r="B163" s="15" t="s">
        <v>91</v>
      </c>
      <c r="C163" s="16" t="s">
        <v>92</v>
      </c>
      <c r="D163" s="70">
        <f t="shared" si="51"/>
        <v>19640551.899999999</v>
      </c>
      <c r="E163" s="112"/>
      <c r="F163" s="76">
        <f t="shared" si="52"/>
        <v>19640551.899999999</v>
      </c>
      <c r="G163" s="93"/>
      <c r="H163" s="93"/>
      <c r="I163" s="94"/>
      <c r="J163" s="93"/>
      <c r="K163" s="93"/>
      <c r="L163" s="93"/>
      <c r="M163" s="93">
        <v>19640551.899999999</v>
      </c>
      <c r="N163" s="93"/>
      <c r="O163" s="93"/>
      <c r="P163" s="95"/>
      <c r="Q163" s="1"/>
      <c r="R163" s="1"/>
      <c r="S163" s="1"/>
    </row>
    <row r="164" spans="1:19" ht="22.5">
      <c r="A164" s="183" t="s">
        <v>197</v>
      </c>
      <c r="B164" s="17" t="s">
        <v>70</v>
      </c>
      <c r="C164" s="18"/>
      <c r="D164" s="70">
        <f t="shared" si="51"/>
        <v>0</v>
      </c>
      <c r="E164" s="108">
        <f>E165-E166</f>
        <v>0</v>
      </c>
      <c r="F164" s="76">
        <f t="shared" si="52"/>
        <v>0</v>
      </c>
      <c r="G164" s="108">
        <f t="shared" ref="G164:P164" si="55">G165-G166</f>
        <v>0</v>
      </c>
      <c r="H164" s="108">
        <f t="shared" si="55"/>
        <v>0</v>
      </c>
      <c r="I164" s="108">
        <f t="shared" si="55"/>
        <v>0</v>
      </c>
      <c r="J164" s="108">
        <f t="shared" si="55"/>
        <v>0</v>
      </c>
      <c r="K164" s="108">
        <f t="shared" si="55"/>
        <v>0</v>
      </c>
      <c r="L164" s="108">
        <f t="shared" si="55"/>
        <v>0</v>
      </c>
      <c r="M164" s="108">
        <f t="shared" si="55"/>
        <v>0</v>
      </c>
      <c r="N164" s="108">
        <f t="shared" si="55"/>
        <v>0</v>
      </c>
      <c r="O164" s="108">
        <f t="shared" si="55"/>
        <v>0</v>
      </c>
      <c r="P164" s="83">
        <f t="shared" si="55"/>
        <v>0</v>
      </c>
      <c r="Q164" s="1"/>
      <c r="R164" s="1"/>
      <c r="S164" s="1"/>
    </row>
    <row r="165" spans="1:19" ht="33.75">
      <c r="A165" s="208" t="s">
        <v>198</v>
      </c>
      <c r="B165" s="19" t="s">
        <v>93</v>
      </c>
      <c r="C165" s="16" t="s">
        <v>94</v>
      </c>
      <c r="D165" s="77">
        <f t="shared" si="51"/>
        <v>0</v>
      </c>
      <c r="E165" s="109"/>
      <c r="F165" s="76">
        <f t="shared" si="52"/>
        <v>0</v>
      </c>
      <c r="G165" s="109"/>
      <c r="H165" s="102"/>
      <c r="I165" s="103"/>
      <c r="J165" s="102"/>
      <c r="K165" s="102"/>
      <c r="L165" s="102"/>
      <c r="M165" s="102"/>
      <c r="N165" s="102"/>
      <c r="O165" s="102"/>
      <c r="P165" s="104"/>
      <c r="Q165" s="46"/>
      <c r="R165" s="46"/>
      <c r="S165" s="46"/>
    </row>
    <row r="166" spans="1:19" ht="22.5">
      <c r="A166" s="184" t="s">
        <v>199</v>
      </c>
      <c r="B166" s="15" t="s">
        <v>95</v>
      </c>
      <c r="C166" s="16" t="s">
        <v>96</v>
      </c>
      <c r="D166" s="70">
        <f t="shared" si="51"/>
        <v>0</v>
      </c>
      <c r="E166" s="112"/>
      <c r="F166" s="76">
        <f t="shared" si="52"/>
        <v>0</v>
      </c>
      <c r="G166" s="112"/>
      <c r="H166" s="105"/>
      <c r="I166" s="106"/>
      <c r="J166" s="105"/>
      <c r="K166" s="105"/>
      <c r="L166" s="105"/>
      <c r="M166" s="105"/>
      <c r="N166" s="105"/>
      <c r="O166" s="105"/>
      <c r="P166" s="107"/>
      <c r="Q166" s="1"/>
      <c r="R166" s="1"/>
      <c r="S166" s="1"/>
    </row>
    <row r="167" spans="1:19" ht="22.5">
      <c r="A167" s="203" t="s">
        <v>97</v>
      </c>
      <c r="B167" s="17" t="s">
        <v>75</v>
      </c>
      <c r="C167" s="18"/>
      <c r="D167" s="70">
        <f t="shared" si="51"/>
        <v>36706998.32</v>
      </c>
      <c r="E167" s="108">
        <f>E168-E169</f>
        <v>0</v>
      </c>
      <c r="F167" s="76">
        <f t="shared" si="52"/>
        <v>36706998.32</v>
      </c>
      <c r="G167" s="108">
        <f t="shared" ref="G167:P167" si="56">G168-G169</f>
        <v>0</v>
      </c>
      <c r="H167" s="108">
        <f t="shared" si="56"/>
        <v>0</v>
      </c>
      <c r="I167" s="108">
        <f t="shared" si="56"/>
        <v>0</v>
      </c>
      <c r="J167" s="108">
        <f t="shared" si="56"/>
        <v>0</v>
      </c>
      <c r="K167" s="108">
        <f t="shared" si="56"/>
        <v>0</v>
      </c>
      <c r="L167" s="108">
        <f t="shared" si="56"/>
        <v>0</v>
      </c>
      <c r="M167" s="108">
        <f t="shared" si="56"/>
        <v>-49493.27</v>
      </c>
      <c r="N167" s="108">
        <f t="shared" si="56"/>
        <v>34191004.049999997</v>
      </c>
      <c r="O167" s="108">
        <f t="shared" si="56"/>
        <v>2565487.54</v>
      </c>
      <c r="P167" s="83">
        <f t="shared" si="56"/>
        <v>0</v>
      </c>
      <c r="Q167" s="1"/>
      <c r="R167" s="1"/>
      <c r="S167" s="1"/>
    </row>
    <row r="168" spans="1:19" ht="22.5">
      <c r="A168" s="184" t="s">
        <v>116</v>
      </c>
      <c r="B168" s="19" t="s">
        <v>98</v>
      </c>
      <c r="C168" s="16" t="s">
        <v>99</v>
      </c>
      <c r="D168" s="76">
        <f t="shared" si="51"/>
        <v>531601167.61000001</v>
      </c>
      <c r="E168" s="90"/>
      <c r="F168" s="76">
        <f t="shared" si="52"/>
        <v>531601167.61000001</v>
      </c>
      <c r="G168" s="90"/>
      <c r="H168" s="90"/>
      <c r="I168" s="91"/>
      <c r="J168" s="90"/>
      <c r="K168" s="90"/>
      <c r="L168" s="90"/>
      <c r="M168" s="90">
        <v>299989379.33999997</v>
      </c>
      <c r="N168" s="90">
        <v>144504514.63999999</v>
      </c>
      <c r="O168" s="90">
        <v>87107273.629999995</v>
      </c>
      <c r="P168" s="92"/>
      <c r="Q168" s="46"/>
      <c r="R168" s="46"/>
      <c r="S168" s="46"/>
    </row>
    <row r="169" spans="1:19" ht="22.5">
      <c r="A169" s="197" t="s">
        <v>117</v>
      </c>
      <c r="B169" s="15" t="s">
        <v>100</v>
      </c>
      <c r="C169" s="20" t="s">
        <v>101</v>
      </c>
      <c r="D169" s="70">
        <f t="shared" si="51"/>
        <v>494894169.29000002</v>
      </c>
      <c r="E169" s="93"/>
      <c r="F169" s="70">
        <f t="shared" si="52"/>
        <v>494894169.29000002</v>
      </c>
      <c r="G169" s="93"/>
      <c r="H169" s="93"/>
      <c r="I169" s="94"/>
      <c r="J169" s="93"/>
      <c r="K169" s="93"/>
      <c r="L169" s="93"/>
      <c r="M169" s="93">
        <v>300038872.61000001</v>
      </c>
      <c r="N169" s="93">
        <v>110313510.59</v>
      </c>
      <c r="O169" s="93">
        <v>84541786.090000004</v>
      </c>
      <c r="P169" s="95"/>
      <c r="Q169" s="46"/>
      <c r="R169" s="46"/>
      <c r="S169" s="46"/>
    </row>
    <row r="170" spans="1:19">
      <c r="A170" s="189" t="s">
        <v>142</v>
      </c>
      <c r="B170" s="19" t="s">
        <v>81</v>
      </c>
      <c r="C170" s="16" t="s">
        <v>136</v>
      </c>
      <c r="D170" s="76">
        <f t="shared" si="51"/>
        <v>-13400871.619999999</v>
      </c>
      <c r="E170" s="90"/>
      <c r="F170" s="76">
        <f t="shared" si="52"/>
        <v>-13400871.619999999</v>
      </c>
      <c r="G170" s="90"/>
      <c r="H170" s="90"/>
      <c r="I170" s="91"/>
      <c r="J170" s="90"/>
      <c r="K170" s="90"/>
      <c r="L170" s="90"/>
      <c r="M170" s="90">
        <v>1316105.75</v>
      </c>
      <c r="N170" s="90">
        <v>-14722498.77</v>
      </c>
      <c r="O170" s="90">
        <v>5521.4</v>
      </c>
      <c r="P170" s="92"/>
      <c r="Q170" s="46"/>
      <c r="R170" s="46"/>
      <c r="S170" s="46"/>
    </row>
    <row r="171" spans="1:19" ht="15" thickBot="1">
      <c r="A171" s="203" t="s">
        <v>143</v>
      </c>
      <c r="B171" s="137" t="s">
        <v>86</v>
      </c>
      <c r="C171" s="138" t="s">
        <v>136</v>
      </c>
      <c r="D171" s="145">
        <f t="shared" si="51"/>
        <v>218865.13</v>
      </c>
      <c r="E171" s="146"/>
      <c r="F171" s="145">
        <f t="shared" si="52"/>
        <v>218865.13</v>
      </c>
      <c r="G171" s="146"/>
      <c r="H171" s="146"/>
      <c r="I171" s="147"/>
      <c r="J171" s="146"/>
      <c r="K171" s="146"/>
      <c r="L171" s="146"/>
      <c r="M171" s="146">
        <v>79151.09</v>
      </c>
      <c r="N171" s="146"/>
      <c r="O171" s="146">
        <v>139714.04</v>
      </c>
      <c r="P171" s="148"/>
    </row>
    <row r="172" spans="1:19">
      <c r="P172" s="29"/>
    </row>
  </sheetData>
  <mergeCells count="4">
    <mergeCell ref="A1:M1"/>
    <mergeCell ref="B7:M7"/>
    <mergeCell ref="F3:H3"/>
    <mergeCell ref="B6:M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100" orientation="portrait" blackAndWhite="1" r:id="rId1"/>
  <headerFooter alignWithMargins="0"/>
  <rowBreaks count="4" manualBreakCount="4">
    <brk id="44" max="16383" man="1"/>
    <brk id="106" max="16383" man="1"/>
    <brk id="133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25"/>
  <cols>
    <col min="1" max="1" width="39.42578125" style="12" customWidth="1"/>
    <col min="2" max="3" width="5.85546875" style="12" customWidth="1"/>
    <col min="4" max="16" width="15.7109375" style="12" customWidth="1"/>
    <col min="17" max="18" width="9.140625" style="12" hidden="1" customWidth="1"/>
    <col min="19" max="16384" width="9.140625" style="12"/>
  </cols>
  <sheetData>
    <row r="1" spans="1:18" s="47" customFormat="1" ht="72">
      <c r="A1" s="60" t="s">
        <v>16</v>
      </c>
      <c r="B1" s="58" t="s">
        <v>105</v>
      </c>
      <c r="C1" s="58" t="s">
        <v>9</v>
      </c>
      <c r="D1" s="54" t="s">
        <v>10</v>
      </c>
      <c r="E1" s="55" t="s">
        <v>347</v>
      </c>
      <c r="F1" s="54" t="s">
        <v>11</v>
      </c>
      <c r="G1" s="55" t="s">
        <v>107</v>
      </c>
      <c r="H1" s="54" t="s">
        <v>12</v>
      </c>
      <c r="I1" s="57" t="s">
        <v>124</v>
      </c>
      <c r="J1" s="56" t="s">
        <v>13</v>
      </c>
      <c r="K1" s="56" t="s">
        <v>125</v>
      </c>
      <c r="L1" s="56" t="s">
        <v>126</v>
      </c>
      <c r="M1" s="56" t="s">
        <v>14</v>
      </c>
      <c r="N1" s="56" t="s">
        <v>127</v>
      </c>
      <c r="O1" s="56" t="s">
        <v>128</v>
      </c>
      <c r="P1" s="54" t="s">
        <v>15</v>
      </c>
      <c r="Q1" s="123"/>
    </row>
    <row r="2" spans="1:18" s="47" customFormat="1" ht="10.5" thickBot="1">
      <c r="A2" s="49">
        <v>1</v>
      </c>
      <c r="B2" s="50">
        <v>2</v>
      </c>
      <c r="C2" s="50">
        <v>3</v>
      </c>
      <c r="D2" s="51">
        <v>4</v>
      </c>
      <c r="E2" s="51">
        <v>5</v>
      </c>
      <c r="F2" s="51">
        <v>6</v>
      </c>
      <c r="G2" s="51">
        <v>7</v>
      </c>
      <c r="H2" s="50">
        <v>8</v>
      </c>
      <c r="I2" s="50">
        <v>9</v>
      </c>
      <c r="J2" s="51">
        <v>10</v>
      </c>
      <c r="K2" s="51">
        <v>11</v>
      </c>
      <c r="L2" s="51">
        <v>12</v>
      </c>
      <c r="M2" s="51">
        <v>13</v>
      </c>
      <c r="N2" s="51">
        <v>14</v>
      </c>
      <c r="O2" s="51">
        <v>15</v>
      </c>
      <c r="P2" s="52">
        <v>16</v>
      </c>
      <c r="Q2" s="123"/>
    </row>
    <row r="3" spans="1:18" ht="21">
      <c r="A3" s="248" t="s">
        <v>346</v>
      </c>
      <c r="B3" s="13" t="s">
        <v>17</v>
      </c>
      <c r="C3" s="14" t="s">
        <v>18</v>
      </c>
      <c r="D3" s="67">
        <f>F3+P3-E3</f>
        <v>1080174504.6099999</v>
      </c>
      <c r="E3" s="67">
        <f>E4+E8+E14+E17+E21+E25+E28+E32+E35</f>
        <v>0</v>
      </c>
      <c r="F3" s="68">
        <f>H3+I3+J3+M3+O3+K3+L3+N3-G3</f>
        <v>1080174504.6099999</v>
      </c>
      <c r="G3" s="67">
        <f t="shared" ref="G3:P3" si="0">G4+G8+G14+G17+G21+G25+G28+G32+G35</f>
        <v>30138088.23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843493392.64999998</v>
      </c>
      <c r="N3" s="67">
        <f t="shared" si="0"/>
        <v>186821710.18000001</v>
      </c>
      <c r="O3" s="67">
        <f t="shared" si="0"/>
        <v>79997490.010000005</v>
      </c>
      <c r="P3" s="69">
        <f t="shared" si="0"/>
        <v>0</v>
      </c>
      <c r="Q3" s="122"/>
    </row>
    <row r="4" spans="1:18" ht="21">
      <c r="A4" s="227" t="s">
        <v>345</v>
      </c>
      <c r="B4" s="141" t="s">
        <v>19</v>
      </c>
      <c r="C4" s="164" t="s">
        <v>20</v>
      </c>
      <c r="D4" s="70">
        <f>F4+P4-E4</f>
        <v>319325089.14999998</v>
      </c>
      <c r="E4" s="165">
        <f>SUM(E5:E7)</f>
        <v>0</v>
      </c>
      <c r="F4" s="72">
        <f>H4+I4+J4+M4+O4+K4+L4+N4-G4</f>
        <v>319325089.14999998</v>
      </c>
      <c r="G4" s="165">
        <f t="shared" ref="G4:P4" si="1">SUM(G5:G7)</f>
        <v>0</v>
      </c>
      <c r="H4" s="165">
        <f t="shared" si="1"/>
        <v>0</v>
      </c>
      <c r="I4" s="165">
        <f t="shared" si="1"/>
        <v>0</v>
      </c>
      <c r="J4" s="165">
        <f t="shared" si="1"/>
        <v>0</v>
      </c>
      <c r="K4" s="165">
        <f t="shared" si="1"/>
        <v>0</v>
      </c>
      <c r="L4" s="165">
        <f t="shared" si="1"/>
        <v>0</v>
      </c>
      <c r="M4" s="165">
        <f t="shared" si="1"/>
        <v>240900712.69999999</v>
      </c>
      <c r="N4" s="165">
        <f t="shared" si="1"/>
        <v>49897912.82</v>
      </c>
      <c r="O4" s="165">
        <f t="shared" si="1"/>
        <v>28526463.629999999</v>
      </c>
      <c r="P4" s="175">
        <f t="shared" si="1"/>
        <v>0</v>
      </c>
    </row>
    <row r="5" spans="1:18">
      <c r="A5" s="225" t="s">
        <v>318</v>
      </c>
      <c r="B5" s="15" t="s">
        <v>19</v>
      </c>
      <c r="C5" s="178" t="s">
        <v>319</v>
      </c>
      <c r="D5" s="70">
        <f>F5+P5-E5</f>
        <v>315744214.66000003</v>
      </c>
      <c r="E5" s="71"/>
      <c r="F5" s="72">
        <f>H5+I5+J5+M5+O5+K5+L5+N5-G5</f>
        <v>315744214.66000003</v>
      </c>
      <c r="G5" s="71"/>
      <c r="H5" s="71"/>
      <c r="I5" s="73"/>
      <c r="J5" s="71"/>
      <c r="K5" s="71"/>
      <c r="L5" s="71"/>
      <c r="M5" s="71">
        <v>237330788.21000001</v>
      </c>
      <c r="N5" s="71">
        <v>49897912.82</v>
      </c>
      <c r="O5" s="71">
        <v>28515513.629999999</v>
      </c>
      <c r="P5" s="74"/>
    </row>
    <row r="6" spans="1:18">
      <c r="A6" s="225" t="s">
        <v>320</v>
      </c>
      <c r="B6" s="15" t="s">
        <v>19</v>
      </c>
      <c r="C6" s="178" t="s">
        <v>321</v>
      </c>
      <c r="D6" s="70">
        <f>F6+P6-E6</f>
        <v>3580874.49</v>
      </c>
      <c r="E6" s="71"/>
      <c r="F6" s="72">
        <f>H6+I6+J6+M6+O6+K6+L6+N6-G6</f>
        <v>3580874.49</v>
      </c>
      <c r="G6" s="71"/>
      <c r="H6" s="71"/>
      <c r="I6" s="73"/>
      <c r="J6" s="71"/>
      <c r="K6" s="71"/>
      <c r="L6" s="71"/>
      <c r="M6" s="71">
        <v>3569924.49</v>
      </c>
      <c r="N6" s="71"/>
      <c r="O6" s="71">
        <v>10950</v>
      </c>
      <c r="P6" s="74"/>
    </row>
    <row r="7" spans="1:18" hidden="1">
      <c r="A7" s="244"/>
      <c r="B7" s="15"/>
      <c r="C7" s="16"/>
      <c r="D7" s="70"/>
      <c r="E7" s="71"/>
      <c r="F7" s="72"/>
      <c r="G7" s="71"/>
      <c r="H7" s="71"/>
      <c r="I7" s="73"/>
      <c r="J7" s="71"/>
      <c r="K7" s="71"/>
      <c r="L7" s="71"/>
      <c r="M7" s="71"/>
      <c r="N7" s="71"/>
      <c r="O7" s="71"/>
      <c r="P7" s="74"/>
    </row>
    <row r="8" spans="1:18" ht="21">
      <c r="A8" s="227" t="s">
        <v>344</v>
      </c>
      <c r="B8" s="141" t="s">
        <v>21</v>
      </c>
      <c r="C8" s="164" t="s">
        <v>22</v>
      </c>
      <c r="D8" s="70">
        <f>F8+P8-E8</f>
        <v>27002664.219999999</v>
      </c>
      <c r="E8" s="165">
        <f>SUM(E9:E13)</f>
        <v>0</v>
      </c>
      <c r="F8" s="72">
        <f>H8+I8+J8+M8+O8+K8+L8+N8-G8</f>
        <v>27002664.219999999</v>
      </c>
      <c r="G8" s="165">
        <f t="shared" ref="G8:P8" si="2">SUM(G9:G13)</f>
        <v>0</v>
      </c>
      <c r="H8" s="165">
        <f t="shared" si="2"/>
        <v>0</v>
      </c>
      <c r="I8" s="165">
        <f t="shared" si="2"/>
        <v>0</v>
      </c>
      <c r="J8" s="165">
        <f t="shared" si="2"/>
        <v>0</v>
      </c>
      <c r="K8" s="165">
        <f t="shared" si="2"/>
        <v>0</v>
      </c>
      <c r="L8" s="165">
        <f t="shared" si="2"/>
        <v>0</v>
      </c>
      <c r="M8" s="165">
        <f t="shared" si="2"/>
        <v>15973854.119999999</v>
      </c>
      <c r="N8" s="165">
        <f t="shared" si="2"/>
        <v>10465736.689999999</v>
      </c>
      <c r="O8" s="165">
        <f t="shared" si="2"/>
        <v>563073.41</v>
      </c>
      <c r="P8" s="175">
        <f t="shared" si="2"/>
        <v>0</v>
      </c>
    </row>
    <row r="9" spans="1:18">
      <c r="A9" s="225" t="s">
        <v>310</v>
      </c>
      <c r="B9" s="15" t="s">
        <v>21</v>
      </c>
      <c r="C9" s="178" t="s">
        <v>311</v>
      </c>
      <c r="D9" s="70">
        <f>F9+P9-E9</f>
        <v>3421006.94</v>
      </c>
      <c r="E9" s="102"/>
      <c r="F9" s="72">
        <f>H9+I9+J9+M9+O9+K9+L9+N9-G9</f>
        <v>3421006.94</v>
      </c>
      <c r="G9" s="71"/>
      <c r="H9" s="71"/>
      <c r="I9" s="73"/>
      <c r="J9" s="71"/>
      <c r="K9" s="71"/>
      <c r="L9" s="71"/>
      <c r="M9" s="71">
        <v>2902166.92</v>
      </c>
      <c r="N9" s="71"/>
      <c r="O9" s="71">
        <v>518840.02</v>
      </c>
      <c r="P9" s="74"/>
    </row>
    <row r="10" spans="1:18" ht="21">
      <c r="A10" s="225" t="s">
        <v>312</v>
      </c>
      <c r="B10" s="15" t="s">
        <v>21</v>
      </c>
      <c r="C10" s="178" t="s">
        <v>313</v>
      </c>
      <c r="D10" s="70">
        <f>F10+P10-E10</f>
        <v>21595204.899999999</v>
      </c>
      <c r="E10" s="102"/>
      <c r="F10" s="72">
        <f>H10+I10+J10+M10+O10+K10+L10+N10-G10</f>
        <v>21595204.899999999</v>
      </c>
      <c r="G10" s="71"/>
      <c r="H10" s="71"/>
      <c r="I10" s="73"/>
      <c r="J10" s="71"/>
      <c r="K10" s="71"/>
      <c r="L10" s="71"/>
      <c r="M10" s="71">
        <v>12560025.51</v>
      </c>
      <c r="N10" s="71">
        <v>9023928</v>
      </c>
      <c r="O10" s="71">
        <v>11251.39</v>
      </c>
      <c r="P10" s="74"/>
    </row>
    <row r="11" spans="1:18">
      <c r="A11" s="225" t="s">
        <v>314</v>
      </c>
      <c r="B11" s="15" t="s">
        <v>21</v>
      </c>
      <c r="C11" s="178" t="s">
        <v>315</v>
      </c>
      <c r="D11" s="70">
        <f>F11+P11-E11</f>
        <v>208053</v>
      </c>
      <c r="E11" s="102"/>
      <c r="F11" s="72">
        <f>H11+I11+J11+M11+O11+K11+L11+N11-G11</f>
        <v>208053</v>
      </c>
      <c r="G11" s="71"/>
      <c r="H11" s="71"/>
      <c r="I11" s="73"/>
      <c r="J11" s="71"/>
      <c r="K11" s="71"/>
      <c r="L11" s="71"/>
      <c r="M11" s="71">
        <v>25936</v>
      </c>
      <c r="N11" s="71">
        <v>149135</v>
      </c>
      <c r="O11" s="71">
        <v>32982</v>
      </c>
      <c r="P11" s="74"/>
    </row>
    <row r="12" spans="1:18">
      <c r="A12" s="225" t="s">
        <v>316</v>
      </c>
      <c r="B12" s="15" t="s">
        <v>21</v>
      </c>
      <c r="C12" s="178" t="s">
        <v>317</v>
      </c>
      <c r="D12" s="70">
        <f>F12+P12-E12</f>
        <v>1778399.38</v>
      </c>
      <c r="E12" s="102"/>
      <c r="F12" s="72">
        <f>H12+I12+J12+M12+O12+K12+L12+N12-G12</f>
        <v>1778399.38</v>
      </c>
      <c r="G12" s="71"/>
      <c r="H12" s="71"/>
      <c r="I12" s="73"/>
      <c r="J12" s="71"/>
      <c r="K12" s="71"/>
      <c r="L12" s="71"/>
      <c r="M12" s="71">
        <v>485725.69</v>
      </c>
      <c r="N12" s="71">
        <v>1292673.69</v>
      </c>
      <c r="O12" s="71"/>
      <c r="P12" s="74"/>
    </row>
    <row r="13" spans="1:18" hidden="1">
      <c r="A13" s="240"/>
      <c r="B13" s="15"/>
      <c r="C13" s="16"/>
      <c r="D13" s="70"/>
      <c r="E13" s="102"/>
      <c r="F13" s="72"/>
      <c r="G13" s="71"/>
      <c r="H13" s="71"/>
      <c r="I13" s="73"/>
      <c r="J13" s="71"/>
      <c r="K13" s="71"/>
      <c r="L13" s="71"/>
      <c r="M13" s="71"/>
      <c r="N13" s="71"/>
      <c r="O13" s="71"/>
      <c r="P13" s="74"/>
    </row>
    <row r="14" spans="1:18" ht="31.5">
      <c r="A14" s="227" t="s">
        <v>343</v>
      </c>
      <c r="B14" s="141" t="s">
        <v>23</v>
      </c>
      <c r="C14" s="164" t="s">
        <v>24</v>
      </c>
      <c r="D14" s="70">
        <f>F14+P14-E14</f>
        <v>0</v>
      </c>
      <c r="E14" s="165">
        <f>SUM(E15:E16)</f>
        <v>0</v>
      </c>
      <c r="F14" s="72">
        <f>H14+I14+J14+M14+O14+K14+L14+N14-G14</f>
        <v>0</v>
      </c>
      <c r="G14" s="165">
        <f t="shared" ref="G14:P14" si="3">SUM(G15:G16)</f>
        <v>0</v>
      </c>
      <c r="H14" s="165">
        <f t="shared" si="3"/>
        <v>0</v>
      </c>
      <c r="I14" s="165">
        <f t="shared" si="3"/>
        <v>0</v>
      </c>
      <c r="J14" s="165">
        <f t="shared" si="3"/>
        <v>0</v>
      </c>
      <c r="K14" s="165">
        <f t="shared" si="3"/>
        <v>0</v>
      </c>
      <c r="L14" s="165">
        <f t="shared" si="3"/>
        <v>0</v>
      </c>
      <c r="M14" s="165">
        <f t="shared" si="3"/>
        <v>0</v>
      </c>
      <c r="N14" s="165">
        <f t="shared" si="3"/>
        <v>0</v>
      </c>
      <c r="O14" s="165">
        <f t="shared" si="3"/>
        <v>0</v>
      </c>
      <c r="P14" s="175">
        <f t="shared" si="3"/>
        <v>0</v>
      </c>
    </row>
    <row r="15" spans="1:18">
      <c r="A15" s="249"/>
      <c r="B15" s="214"/>
      <c r="C15" s="215"/>
      <c r="D15" s="216">
        <f>F15+P15-E15</f>
        <v>0</v>
      </c>
      <c r="E15" s="217"/>
      <c r="F15" s="218">
        <f>H15+I15+J15+M15+O15+K15+L15+N15-G15</f>
        <v>0</v>
      </c>
      <c r="G15" s="217"/>
      <c r="H15" s="217"/>
      <c r="I15" s="219"/>
      <c r="J15" s="217"/>
      <c r="K15" s="217"/>
      <c r="L15" s="217"/>
      <c r="M15" s="217"/>
      <c r="N15" s="217"/>
      <c r="O15" s="217"/>
      <c r="P15" s="220"/>
      <c r="Q15" s="221"/>
      <c r="R15" s="221"/>
    </row>
    <row r="16" spans="1:18" hidden="1">
      <c r="A16" s="240"/>
      <c r="B16" s="15"/>
      <c r="C16" s="16"/>
      <c r="D16" s="70"/>
      <c r="E16" s="71"/>
      <c r="F16" s="72"/>
      <c r="G16" s="71"/>
      <c r="H16" s="71"/>
      <c r="I16" s="73"/>
      <c r="J16" s="71"/>
      <c r="K16" s="71"/>
      <c r="L16" s="71"/>
      <c r="M16" s="71"/>
      <c r="N16" s="71"/>
      <c r="O16" s="71"/>
      <c r="P16" s="74"/>
    </row>
    <row r="17" spans="1:16" ht="21">
      <c r="A17" s="227" t="s">
        <v>342</v>
      </c>
      <c r="B17" s="141" t="s">
        <v>25</v>
      </c>
      <c r="C17" s="164" t="s">
        <v>26</v>
      </c>
      <c r="D17" s="70">
        <f>F17+P17-E17</f>
        <v>2849680.75</v>
      </c>
      <c r="E17" s="165">
        <f>SUM(E18:E20)</f>
        <v>0</v>
      </c>
      <c r="F17" s="72">
        <f>H17+I17+J17+M17+O17+K17+L17+N17-G17</f>
        <v>2849680.75</v>
      </c>
      <c r="G17" s="165">
        <f t="shared" ref="G17:P17" si="4">SUM(G18:G20)</f>
        <v>0</v>
      </c>
      <c r="H17" s="165">
        <f t="shared" si="4"/>
        <v>0</v>
      </c>
      <c r="I17" s="165">
        <f t="shared" si="4"/>
        <v>0</v>
      </c>
      <c r="J17" s="165">
        <f t="shared" si="4"/>
        <v>0</v>
      </c>
      <c r="K17" s="165">
        <f t="shared" si="4"/>
        <v>0</v>
      </c>
      <c r="L17" s="165">
        <f t="shared" si="4"/>
        <v>0</v>
      </c>
      <c r="M17" s="165">
        <f t="shared" si="4"/>
        <v>2574816.88</v>
      </c>
      <c r="N17" s="165">
        <f t="shared" si="4"/>
        <v>270655.75</v>
      </c>
      <c r="O17" s="165">
        <f t="shared" si="4"/>
        <v>4208.12</v>
      </c>
      <c r="P17" s="175">
        <f t="shared" si="4"/>
        <v>0</v>
      </c>
    </row>
    <row r="18" spans="1:16" ht="31.5">
      <c r="A18" s="225" t="s">
        <v>306</v>
      </c>
      <c r="B18" s="15" t="s">
        <v>25</v>
      </c>
      <c r="C18" s="178" t="s">
        <v>307</v>
      </c>
      <c r="D18" s="70">
        <f>F18+P18-E18</f>
        <v>257121.43</v>
      </c>
      <c r="E18" s="102"/>
      <c r="F18" s="72">
        <f>H18+I18+J18+M18+O18+K18+L18+N18-G18</f>
        <v>257121.43</v>
      </c>
      <c r="G18" s="71"/>
      <c r="H18" s="71"/>
      <c r="I18" s="71"/>
      <c r="J18" s="71"/>
      <c r="K18" s="71"/>
      <c r="L18" s="71"/>
      <c r="M18" s="71">
        <v>3757.56</v>
      </c>
      <c r="N18" s="71">
        <v>249155.75</v>
      </c>
      <c r="O18" s="71">
        <v>4208.12</v>
      </c>
      <c r="P18" s="74"/>
    </row>
    <row r="19" spans="1:16" ht="21">
      <c r="A19" s="225" t="s">
        <v>308</v>
      </c>
      <c r="B19" s="15" t="s">
        <v>25</v>
      </c>
      <c r="C19" s="178" t="s">
        <v>309</v>
      </c>
      <c r="D19" s="70">
        <f>F19+P19-E19</f>
        <v>2592559.3199999998</v>
      </c>
      <c r="E19" s="102"/>
      <c r="F19" s="72">
        <f>H19+I19+J19+M19+O19+K19+L19+N19-G19</f>
        <v>2592559.3199999998</v>
      </c>
      <c r="G19" s="71"/>
      <c r="H19" s="71"/>
      <c r="I19" s="71"/>
      <c r="J19" s="71"/>
      <c r="K19" s="71"/>
      <c r="L19" s="71"/>
      <c r="M19" s="71">
        <v>2571059.3199999998</v>
      </c>
      <c r="N19" s="71">
        <v>21500</v>
      </c>
      <c r="O19" s="71"/>
      <c r="P19" s="74"/>
    </row>
    <row r="20" spans="1:16" hidden="1">
      <c r="A20" s="240"/>
      <c r="B20" s="15"/>
      <c r="C20" s="16"/>
      <c r="D20" s="70"/>
      <c r="E20" s="102"/>
      <c r="F20" s="72"/>
      <c r="G20" s="71"/>
      <c r="H20" s="71"/>
      <c r="I20" s="71"/>
      <c r="J20" s="71"/>
      <c r="K20" s="71"/>
      <c r="L20" s="71"/>
      <c r="M20" s="71"/>
      <c r="N20" s="71"/>
      <c r="O20" s="71"/>
      <c r="P20" s="74"/>
    </row>
    <row r="21" spans="1:16" ht="31.5">
      <c r="A21" s="227" t="s">
        <v>341</v>
      </c>
      <c r="B21" s="141" t="s">
        <v>27</v>
      </c>
      <c r="C21" s="164" t="s">
        <v>28</v>
      </c>
      <c r="D21" s="70">
        <f>F21+P21-E21</f>
        <v>355037066.56</v>
      </c>
      <c r="E21" s="165">
        <f>SUM(E22:E24)</f>
        <v>0</v>
      </c>
      <c r="F21" s="72">
        <f>H21+I21+J21+M21+O21+K21+L21+N21-G21</f>
        <v>355037066.56</v>
      </c>
      <c r="G21" s="165">
        <f t="shared" ref="G21:P21" si="5">SUM(G22:G24)</f>
        <v>25620243</v>
      </c>
      <c r="H21" s="165">
        <f t="shared" si="5"/>
        <v>0</v>
      </c>
      <c r="I21" s="165">
        <f t="shared" si="5"/>
        <v>0</v>
      </c>
      <c r="J21" s="165">
        <f t="shared" si="5"/>
        <v>0</v>
      </c>
      <c r="K21" s="165">
        <f t="shared" si="5"/>
        <v>0</v>
      </c>
      <c r="L21" s="165">
        <f t="shared" si="5"/>
        <v>0</v>
      </c>
      <c r="M21" s="165">
        <f t="shared" si="5"/>
        <v>313140282.87</v>
      </c>
      <c r="N21" s="165">
        <f t="shared" si="5"/>
        <v>19914411.390000001</v>
      </c>
      <c r="O21" s="165">
        <f t="shared" si="5"/>
        <v>47602615.299999997</v>
      </c>
      <c r="P21" s="175">
        <f t="shared" si="5"/>
        <v>0</v>
      </c>
    </row>
    <row r="22" spans="1:16" ht="31.5">
      <c r="A22" s="232" t="s">
        <v>302</v>
      </c>
      <c r="B22" s="19" t="s">
        <v>27</v>
      </c>
      <c r="C22" s="178" t="s">
        <v>303</v>
      </c>
      <c r="D22" s="76">
        <f>F22+P22-E22</f>
        <v>354533901.38</v>
      </c>
      <c r="E22" s="162"/>
      <c r="F22" s="77">
        <f>H22+I22+J22+M22+O22+K22+L22+N22-G22</f>
        <v>354533901.38</v>
      </c>
      <c r="G22" s="73">
        <v>25620243</v>
      </c>
      <c r="H22" s="73"/>
      <c r="I22" s="73"/>
      <c r="J22" s="73"/>
      <c r="K22" s="73"/>
      <c r="L22" s="73"/>
      <c r="M22" s="73">
        <v>313140282.87</v>
      </c>
      <c r="N22" s="73">
        <v>19766946.210000001</v>
      </c>
      <c r="O22" s="73">
        <v>47246915.299999997</v>
      </c>
      <c r="P22" s="74"/>
    </row>
    <row r="23" spans="1:16" ht="42">
      <c r="A23" s="232" t="s">
        <v>304</v>
      </c>
      <c r="B23" s="19" t="s">
        <v>27</v>
      </c>
      <c r="C23" s="178" t="s">
        <v>305</v>
      </c>
      <c r="D23" s="76">
        <f>F23+P23-E23</f>
        <v>503165.18</v>
      </c>
      <c r="E23" s="162"/>
      <c r="F23" s="77">
        <f>H23+I23+J23+M23+O23+K23+L23+N23-G23</f>
        <v>503165.18</v>
      </c>
      <c r="G23" s="73"/>
      <c r="H23" s="73"/>
      <c r="I23" s="73"/>
      <c r="J23" s="73"/>
      <c r="K23" s="73"/>
      <c r="L23" s="73"/>
      <c r="M23" s="73"/>
      <c r="N23" s="73">
        <v>147465.18</v>
      </c>
      <c r="O23" s="73">
        <v>355700</v>
      </c>
      <c r="P23" s="74"/>
    </row>
    <row r="24" spans="1:16" hidden="1">
      <c r="A24" s="245"/>
      <c r="B24" s="19"/>
      <c r="C24" s="16"/>
      <c r="D24" s="76"/>
      <c r="E24" s="174"/>
      <c r="F24" s="77"/>
      <c r="G24" s="71"/>
      <c r="H24" s="71"/>
      <c r="I24" s="73"/>
      <c r="J24" s="71"/>
      <c r="K24" s="71"/>
      <c r="L24" s="71"/>
      <c r="M24" s="71"/>
      <c r="N24" s="71"/>
      <c r="O24" s="71"/>
      <c r="P24" s="74"/>
    </row>
    <row r="25" spans="1:16" ht="31.5">
      <c r="A25" s="227" t="s">
        <v>340</v>
      </c>
      <c r="B25" s="141" t="s">
        <v>150</v>
      </c>
      <c r="C25" s="164" t="s">
        <v>29</v>
      </c>
      <c r="D25" s="76">
        <f>F25+P25-E25</f>
        <v>33111105.949999999</v>
      </c>
      <c r="E25" s="165">
        <f>SUM(E26:E27)</f>
        <v>0</v>
      </c>
      <c r="F25" s="77">
        <f>H25+I25+J25+M25+O25+K25+L25+N25-G25</f>
        <v>33111105.949999999</v>
      </c>
      <c r="G25" s="165">
        <f t="shared" ref="G25:P25" si="6">SUM(G26:G27)</f>
        <v>0</v>
      </c>
      <c r="H25" s="165">
        <f t="shared" si="6"/>
        <v>0</v>
      </c>
      <c r="I25" s="165">
        <f t="shared" si="6"/>
        <v>0</v>
      </c>
      <c r="J25" s="165">
        <f t="shared" si="6"/>
        <v>0</v>
      </c>
      <c r="K25" s="165">
        <f t="shared" si="6"/>
        <v>0</v>
      </c>
      <c r="L25" s="165">
        <f t="shared" si="6"/>
        <v>0</v>
      </c>
      <c r="M25" s="165">
        <f t="shared" si="6"/>
        <v>0</v>
      </c>
      <c r="N25" s="165">
        <f t="shared" si="6"/>
        <v>33111105.949999999</v>
      </c>
      <c r="O25" s="165">
        <f t="shared" si="6"/>
        <v>0</v>
      </c>
      <c r="P25" s="175">
        <f t="shared" si="6"/>
        <v>0</v>
      </c>
    </row>
    <row r="26" spans="1:16" ht="31.5">
      <c r="A26" s="225" t="s">
        <v>300</v>
      </c>
      <c r="B26" s="15" t="s">
        <v>150</v>
      </c>
      <c r="C26" s="178" t="s">
        <v>301</v>
      </c>
      <c r="D26" s="70">
        <f>F26+P26-E26</f>
        <v>33111105.949999999</v>
      </c>
      <c r="E26" s="71"/>
      <c r="F26" s="72">
        <f>H26+I26+J26+M26+O26+K26+L26+N26-G26</f>
        <v>33111105.949999999</v>
      </c>
      <c r="G26" s="71"/>
      <c r="H26" s="71"/>
      <c r="I26" s="71"/>
      <c r="J26" s="71"/>
      <c r="K26" s="71"/>
      <c r="L26" s="71"/>
      <c r="M26" s="71"/>
      <c r="N26" s="71">
        <v>33111105.949999999</v>
      </c>
      <c r="O26" s="71"/>
      <c r="P26" s="74"/>
    </row>
    <row r="27" spans="1:16" hidden="1">
      <c r="A27" s="240"/>
      <c r="B27" s="15"/>
      <c r="C27" s="16"/>
      <c r="D27" s="70"/>
      <c r="E27" s="71"/>
      <c r="F27" s="72"/>
      <c r="G27" s="71"/>
      <c r="H27" s="71"/>
      <c r="I27" s="71"/>
      <c r="J27" s="71"/>
      <c r="K27" s="71"/>
      <c r="L27" s="71"/>
      <c r="M27" s="71"/>
      <c r="N27" s="71"/>
      <c r="O27" s="71"/>
      <c r="P27" s="74"/>
    </row>
    <row r="28" spans="1:16" ht="21">
      <c r="A28" s="227" t="s">
        <v>339</v>
      </c>
      <c r="B28" s="141" t="s">
        <v>30</v>
      </c>
      <c r="C28" s="164" t="s">
        <v>31</v>
      </c>
      <c r="D28" s="70">
        <f>F28+P28-E28</f>
        <v>96196160.450000003</v>
      </c>
      <c r="E28" s="165">
        <f>SUM(E29:E31)</f>
        <v>0</v>
      </c>
      <c r="F28" s="72">
        <f>H28+I28+J28+M28+O28+K28+L28+N28-G28</f>
        <v>96196160.450000003</v>
      </c>
      <c r="G28" s="165">
        <f t="shared" ref="G28:P28" si="7">SUM(G29:G31)</f>
        <v>0</v>
      </c>
      <c r="H28" s="165">
        <f t="shared" si="7"/>
        <v>0</v>
      </c>
      <c r="I28" s="165">
        <f t="shared" si="7"/>
        <v>0</v>
      </c>
      <c r="J28" s="165">
        <f t="shared" si="7"/>
        <v>0</v>
      </c>
      <c r="K28" s="165">
        <f t="shared" si="7"/>
        <v>0</v>
      </c>
      <c r="L28" s="165">
        <f t="shared" si="7"/>
        <v>0</v>
      </c>
      <c r="M28" s="165">
        <f t="shared" si="7"/>
        <v>128747264.77</v>
      </c>
      <c r="N28" s="165">
        <f t="shared" si="7"/>
        <v>-7770783.9299999997</v>
      </c>
      <c r="O28" s="165">
        <f t="shared" si="7"/>
        <v>-24780320.390000001</v>
      </c>
      <c r="P28" s="175">
        <f t="shared" si="7"/>
        <v>0</v>
      </c>
    </row>
    <row r="29" spans="1:16">
      <c r="A29" s="225" t="s">
        <v>296</v>
      </c>
      <c r="B29" s="19" t="s">
        <v>30</v>
      </c>
      <c r="C29" s="178" t="s">
        <v>297</v>
      </c>
      <c r="D29" s="76">
        <f>F29+P29-E29</f>
        <v>98259886.659999996</v>
      </c>
      <c r="E29" s="71"/>
      <c r="F29" s="77">
        <f>H29+I29+J29+M29+O29+K29+L29+N29-G29</f>
        <v>98259886.659999996</v>
      </c>
      <c r="G29" s="71"/>
      <c r="H29" s="71"/>
      <c r="I29" s="73"/>
      <c r="J29" s="71"/>
      <c r="K29" s="71"/>
      <c r="L29" s="71"/>
      <c r="M29" s="71">
        <v>130185655.81</v>
      </c>
      <c r="N29" s="71">
        <v>-7457617.1500000004</v>
      </c>
      <c r="O29" s="71">
        <v>-24468152</v>
      </c>
      <c r="P29" s="74"/>
    </row>
    <row r="30" spans="1:16" ht="21">
      <c r="A30" s="225" t="s">
        <v>298</v>
      </c>
      <c r="B30" s="19" t="s">
        <v>30</v>
      </c>
      <c r="C30" s="178" t="s">
        <v>299</v>
      </c>
      <c r="D30" s="76">
        <f>F30+P30-E30</f>
        <v>-2063726.21</v>
      </c>
      <c r="E30" s="71"/>
      <c r="F30" s="77">
        <f>H30+I30+J30+M30+O30+K30+L30+N30-G30</f>
        <v>-2063726.21</v>
      </c>
      <c r="G30" s="71"/>
      <c r="H30" s="71"/>
      <c r="I30" s="73"/>
      <c r="J30" s="71"/>
      <c r="K30" s="71"/>
      <c r="L30" s="71"/>
      <c r="M30" s="71">
        <v>-1438391.04</v>
      </c>
      <c r="N30" s="71">
        <v>-313166.78000000003</v>
      </c>
      <c r="O30" s="71">
        <v>-312168.39</v>
      </c>
      <c r="P30" s="74"/>
    </row>
    <row r="31" spans="1:16" hidden="1">
      <c r="A31" s="245"/>
      <c r="B31" s="19"/>
      <c r="C31" s="16"/>
      <c r="D31" s="76"/>
      <c r="E31" s="71"/>
      <c r="F31" s="77"/>
      <c r="G31" s="71"/>
      <c r="H31" s="71"/>
      <c r="I31" s="73"/>
      <c r="J31" s="71"/>
      <c r="K31" s="71"/>
      <c r="L31" s="71"/>
      <c r="M31" s="71"/>
      <c r="N31" s="71"/>
      <c r="O31" s="71"/>
      <c r="P31" s="74"/>
    </row>
    <row r="32" spans="1:16" ht="21">
      <c r="A32" s="223" t="s">
        <v>338</v>
      </c>
      <c r="B32" s="141" t="s">
        <v>18</v>
      </c>
      <c r="C32" s="168" t="s">
        <v>32</v>
      </c>
      <c r="D32" s="76">
        <f>F32+P32-E32</f>
        <v>340438.14</v>
      </c>
      <c r="E32" s="165">
        <f>SUM(E33:E34)</f>
        <v>0</v>
      </c>
      <c r="F32" s="77">
        <f>H32+I32+J32+M32+O32+K32+L32+N32-G32</f>
        <v>340438.14</v>
      </c>
      <c r="G32" s="165">
        <f t="shared" ref="G32:P32" si="8">SUM(G33:G34)</f>
        <v>0</v>
      </c>
      <c r="H32" s="165">
        <f t="shared" si="8"/>
        <v>0</v>
      </c>
      <c r="I32" s="165">
        <f t="shared" si="8"/>
        <v>0</v>
      </c>
      <c r="J32" s="165">
        <f t="shared" si="8"/>
        <v>0</v>
      </c>
      <c r="K32" s="165">
        <f t="shared" si="8"/>
        <v>0</v>
      </c>
      <c r="L32" s="165">
        <f t="shared" si="8"/>
        <v>0</v>
      </c>
      <c r="M32" s="165">
        <f t="shared" si="8"/>
        <v>340438.14</v>
      </c>
      <c r="N32" s="165">
        <f t="shared" si="8"/>
        <v>0</v>
      </c>
      <c r="O32" s="165">
        <f t="shared" si="8"/>
        <v>0</v>
      </c>
      <c r="P32" s="175">
        <f t="shared" si="8"/>
        <v>0</v>
      </c>
    </row>
    <row r="33" spans="1:16">
      <c r="A33" s="232" t="s">
        <v>294</v>
      </c>
      <c r="B33" s="15" t="s">
        <v>18</v>
      </c>
      <c r="C33" s="179" t="s">
        <v>295</v>
      </c>
      <c r="D33" s="70">
        <f>F33+P33-E33</f>
        <v>340438.14</v>
      </c>
      <c r="E33" s="84"/>
      <c r="F33" s="72">
        <f>H33+I33+J33+M33+O33+K33+L33+N33-G33</f>
        <v>340438.14</v>
      </c>
      <c r="G33" s="84"/>
      <c r="H33" s="84"/>
      <c r="I33" s="84"/>
      <c r="J33" s="84"/>
      <c r="K33" s="84"/>
      <c r="L33" s="84"/>
      <c r="M33" s="84">
        <v>340438.14</v>
      </c>
      <c r="N33" s="84"/>
      <c r="O33" s="84"/>
      <c r="P33" s="79"/>
    </row>
    <row r="34" spans="1:16" ht="0.75" customHeight="1">
      <c r="A34" s="247"/>
      <c r="B34" s="15"/>
      <c r="C34" s="20"/>
      <c r="D34" s="70"/>
      <c r="E34" s="84"/>
      <c r="F34" s="72"/>
      <c r="G34" s="84"/>
      <c r="H34" s="84"/>
      <c r="I34" s="84"/>
      <c r="J34" s="84"/>
      <c r="K34" s="84"/>
      <c r="L34" s="84"/>
      <c r="M34" s="84"/>
      <c r="N34" s="84"/>
      <c r="O34" s="84"/>
      <c r="P34" s="79"/>
    </row>
    <row r="35" spans="1:16" ht="31.5">
      <c r="A35" s="223" t="s">
        <v>337</v>
      </c>
      <c r="B35" s="141" t="s">
        <v>20</v>
      </c>
      <c r="C35" s="168" t="s">
        <v>36</v>
      </c>
      <c r="D35" s="72">
        <f t="shared" ref="D35:D40" si="9">F35+P35-E35</f>
        <v>246312299.38999999</v>
      </c>
      <c r="E35" s="166">
        <f>SUM(E36:E41)</f>
        <v>0</v>
      </c>
      <c r="F35" s="72">
        <f t="shared" ref="F35:F40" si="10">H35+I35+J35+M35+O35+K35+L35+N35-G35</f>
        <v>246312299.38999999</v>
      </c>
      <c r="G35" s="166">
        <f t="shared" ref="G35:P35" si="11">SUM(G36:G41)</f>
        <v>4517845.2300000004</v>
      </c>
      <c r="H35" s="166">
        <f t="shared" si="11"/>
        <v>0</v>
      </c>
      <c r="I35" s="166">
        <f t="shared" si="11"/>
        <v>0</v>
      </c>
      <c r="J35" s="166">
        <f t="shared" si="11"/>
        <v>0</v>
      </c>
      <c r="K35" s="166">
        <f t="shared" si="11"/>
        <v>0</v>
      </c>
      <c r="L35" s="166">
        <f t="shared" si="11"/>
        <v>0</v>
      </c>
      <c r="M35" s="166">
        <f t="shared" si="11"/>
        <v>141816023.16999999</v>
      </c>
      <c r="N35" s="166">
        <f t="shared" si="11"/>
        <v>80932671.510000005</v>
      </c>
      <c r="O35" s="166">
        <f t="shared" si="11"/>
        <v>28081449.940000001</v>
      </c>
      <c r="P35" s="175">
        <f t="shared" si="11"/>
        <v>0</v>
      </c>
    </row>
    <row r="36" spans="1:16" ht="42">
      <c r="A36" s="225" t="s">
        <v>284</v>
      </c>
      <c r="B36" s="15" t="s">
        <v>20</v>
      </c>
      <c r="C36" s="179" t="s">
        <v>285</v>
      </c>
      <c r="D36" s="70">
        <f t="shared" si="9"/>
        <v>522409.86</v>
      </c>
      <c r="E36" s="115"/>
      <c r="F36" s="182">
        <f t="shared" si="10"/>
        <v>522409.86</v>
      </c>
      <c r="G36" s="115"/>
      <c r="H36" s="116"/>
      <c r="I36" s="116"/>
      <c r="J36" s="115"/>
      <c r="K36" s="115"/>
      <c r="L36" s="115"/>
      <c r="M36" s="115">
        <v>522409.86</v>
      </c>
      <c r="N36" s="115"/>
      <c r="O36" s="115"/>
      <c r="P36" s="92"/>
    </row>
    <row r="37" spans="1:16" ht="42">
      <c r="A37" s="225" t="s">
        <v>286</v>
      </c>
      <c r="B37" s="15" t="s">
        <v>20</v>
      </c>
      <c r="C37" s="179" t="s">
        <v>287</v>
      </c>
      <c r="D37" s="70">
        <f t="shared" si="9"/>
        <v>35194465.420000002</v>
      </c>
      <c r="E37" s="115"/>
      <c r="F37" s="182">
        <f t="shared" si="10"/>
        <v>35194465.420000002</v>
      </c>
      <c r="G37" s="115">
        <v>4517845.2300000004</v>
      </c>
      <c r="H37" s="116"/>
      <c r="I37" s="116"/>
      <c r="J37" s="115"/>
      <c r="K37" s="115"/>
      <c r="L37" s="115"/>
      <c r="M37" s="115">
        <v>18274625.289999999</v>
      </c>
      <c r="N37" s="115">
        <v>21679.23</v>
      </c>
      <c r="O37" s="115">
        <v>21416006.129999999</v>
      </c>
      <c r="P37" s="92"/>
    </row>
    <row r="38" spans="1:16" ht="52.5">
      <c r="A38" s="225" t="s">
        <v>288</v>
      </c>
      <c r="B38" s="15" t="s">
        <v>20</v>
      </c>
      <c r="C38" s="179" t="s">
        <v>289</v>
      </c>
      <c r="D38" s="70">
        <f t="shared" si="9"/>
        <v>114415531.54000001</v>
      </c>
      <c r="E38" s="115"/>
      <c r="F38" s="182">
        <f t="shared" si="10"/>
        <v>114415531.54000001</v>
      </c>
      <c r="G38" s="115"/>
      <c r="H38" s="116"/>
      <c r="I38" s="116"/>
      <c r="J38" s="115"/>
      <c r="K38" s="115"/>
      <c r="L38" s="115"/>
      <c r="M38" s="115">
        <v>114415531.54000001</v>
      </c>
      <c r="N38" s="115"/>
      <c r="O38" s="115"/>
      <c r="P38" s="92"/>
    </row>
    <row r="39" spans="1:16" ht="21">
      <c r="A39" s="225" t="s">
        <v>290</v>
      </c>
      <c r="B39" s="15" t="s">
        <v>20</v>
      </c>
      <c r="C39" s="179" t="s">
        <v>291</v>
      </c>
      <c r="D39" s="70">
        <f t="shared" si="9"/>
        <v>93100</v>
      </c>
      <c r="E39" s="115"/>
      <c r="F39" s="182">
        <f t="shared" si="10"/>
        <v>93100</v>
      </c>
      <c r="G39" s="115"/>
      <c r="H39" s="116"/>
      <c r="I39" s="116"/>
      <c r="J39" s="115"/>
      <c r="K39" s="115"/>
      <c r="L39" s="115"/>
      <c r="M39" s="115"/>
      <c r="N39" s="115"/>
      <c r="O39" s="115">
        <v>93100</v>
      </c>
      <c r="P39" s="92"/>
    </row>
    <row r="40" spans="1:16" ht="21">
      <c r="A40" s="225" t="s">
        <v>292</v>
      </c>
      <c r="B40" s="15" t="s">
        <v>20</v>
      </c>
      <c r="C40" s="179" t="s">
        <v>293</v>
      </c>
      <c r="D40" s="70">
        <f t="shared" si="9"/>
        <v>96086792.569999993</v>
      </c>
      <c r="E40" s="115"/>
      <c r="F40" s="182">
        <f t="shared" si="10"/>
        <v>96086792.569999993</v>
      </c>
      <c r="G40" s="115"/>
      <c r="H40" s="116"/>
      <c r="I40" s="116"/>
      <c r="J40" s="115"/>
      <c r="K40" s="115"/>
      <c r="L40" s="115"/>
      <c r="M40" s="115">
        <v>8603456.4800000004</v>
      </c>
      <c r="N40" s="115">
        <v>80910992.280000001</v>
      </c>
      <c r="O40" s="115">
        <v>6572343.8099999996</v>
      </c>
      <c r="P40" s="92"/>
    </row>
    <row r="41" spans="1:16" hidden="1">
      <c r="A41" s="240"/>
      <c r="B41" s="45"/>
      <c r="C41" s="66"/>
      <c r="D41" s="70"/>
      <c r="E41" s="204"/>
      <c r="F41" s="72"/>
      <c r="G41" s="204"/>
      <c r="H41" s="204"/>
      <c r="I41" s="204"/>
      <c r="J41" s="204"/>
      <c r="K41" s="204"/>
      <c r="L41" s="204"/>
      <c r="M41" s="204"/>
      <c r="N41" s="204"/>
      <c r="O41" s="204"/>
      <c r="P41" s="205"/>
    </row>
    <row r="42" spans="1:16" ht="21">
      <c r="A42" s="246" t="s">
        <v>336</v>
      </c>
      <c r="B42" s="24" t="s">
        <v>28</v>
      </c>
      <c r="C42" s="150" t="s">
        <v>33</v>
      </c>
      <c r="D42" s="70">
        <f>F42+P42-E42</f>
        <v>829528432.59000003</v>
      </c>
      <c r="E42" s="72">
        <f>E43+E48+E57+E60+E65+E68+E73+E78+E83</f>
        <v>0</v>
      </c>
      <c r="F42" s="72">
        <f>H42+I42+J42+M42+O42+K42+L42+N42-G42</f>
        <v>829528432.59000003</v>
      </c>
      <c r="G42" s="72">
        <f t="shared" ref="G42:P42" si="12">G43+G48+G57+G60+G65+G68+G73+G78+G83</f>
        <v>30138088.23</v>
      </c>
      <c r="H42" s="72">
        <f t="shared" si="12"/>
        <v>0</v>
      </c>
      <c r="I42" s="72">
        <f t="shared" si="12"/>
        <v>0</v>
      </c>
      <c r="J42" s="72">
        <f t="shared" si="12"/>
        <v>0</v>
      </c>
      <c r="K42" s="72">
        <f t="shared" si="12"/>
        <v>0</v>
      </c>
      <c r="L42" s="72">
        <f t="shared" si="12"/>
        <v>0</v>
      </c>
      <c r="M42" s="72">
        <f t="shared" si="12"/>
        <v>719144269.76999998</v>
      </c>
      <c r="N42" s="72">
        <f t="shared" si="12"/>
        <v>72654246.640000001</v>
      </c>
      <c r="O42" s="72">
        <f t="shared" si="12"/>
        <v>67868004.409999996</v>
      </c>
      <c r="P42" s="81">
        <f t="shared" si="12"/>
        <v>0</v>
      </c>
    </row>
    <row r="43" spans="1:16" ht="31.5">
      <c r="A43" s="227" t="s">
        <v>335</v>
      </c>
      <c r="B43" s="17" t="s">
        <v>29</v>
      </c>
      <c r="C43" s="18" t="s">
        <v>34</v>
      </c>
      <c r="D43" s="70">
        <f>F43+P43-E43</f>
        <v>75253882.859999999</v>
      </c>
      <c r="E43" s="165">
        <f>SUM(E44:E47)</f>
        <v>0</v>
      </c>
      <c r="F43" s="72">
        <f>H43+I43+J43+M43+O43+K43+L43+N43-G43</f>
        <v>75253882.859999999</v>
      </c>
      <c r="G43" s="165">
        <f t="shared" ref="G43:P43" si="13">SUM(G44:G47)</f>
        <v>0</v>
      </c>
      <c r="H43" s="165">
        <f t="shared" si="13"/>
        <v>0</v>
      </c>
      <c r="I43" s="165">
        <f t="shared" si="13"/>
        <v>0</v>
      </c>
      <c r="J43" s="165">
        <f t="shared" si="13"/>
        <v>0</v>
      </c>
      <c r="K43" s="165">
        <f t="shared" si="13"/>
        <v>0</v>
      </c>
      <c r="L43" s="165">
        <f t="shared" si="13"/>
        <v>0</v>
      </c>
      <c r="M43" s="165">
        <f t="shared" si="13"/>
        <v>49835831.810000002</v>
      </c>
      <c r="N43" s="165">
        <f t="shared" si="13"/>
        <v>0</v>
      </c>
      <c r="O43" s="165">
        <f t="shared" si="13"/>
        <v>25418051.050000001</v>
      </c>
      <c r="P43" s="175">
        <f t="shared" si="13"/>
        <v>0</v>
      </c>
    </row>
    <row r="44" spans="1:16">
      <c r="A44" s="225" t="s">
        <v>278</v>
      </c>
      <c r="B44" s="19" t="s">
        <v>29</v>
      </c>
      <c r="C44" s="178" t="s">
        <v>279</v>
      </c>
      <c r="D44" s="76">
        <f>F44+P44-E44</f>
        <v>54915698.780000001</v>
      </c>
      <c r="E44" s="71"/>
      <c r="F44" s="77">
        <f>H44+I44+J44+M44+O44+K44+L44+N44-G44</f>
        <v>54915698.780000001</v>
      </c>
      <c r="G44" s="71"/>
      <c r="H44" s="73"/>
      <c r="I44" s="73"/>
      <c r="J44" s="71"/>
      <c r="K44" s="71"/>
      <c r="L44" s="71"/>
      <c r="M44" s="71">
        <v>36367302.159999996</v>
      </c>
      <c r="N44" s="71"/>
      <c r="O44" s="71">
        <v>18548396.620000001</v>
      </c>
      <c r="P44" s="74"/>
    </row>
    <row r="45" spans="1:16" ht="21">
      <c r="A45" s="225" t="s">
        <v>280</v>
      </c>
      <c r="B45" s="19" t="s">
        <v>29</v>
      </c>
      <c r="C45" s="178" t="s">
        <v>281</v>
      </c>
      <c r="D45" s="76">
        <f>F45+P45-E45</f>
        <v>4086858.22</v>
      </c>
      <c r="E45" s="71"/>
      <c r="F45" s="77">
        <f>H45+I45+J45+M45+O45+K45+L45+N45-G45</f>
        <v>4086858.22</v>
      </c>
      <c r="G45" s="71"/>
      <c r="H45" s="73"/>
      <c r="I45" s="73"/>
      <c r="J45" s="71"/>
      <c r="K45" s="71"/>
      <c r="L45" s="71"/>
      <c r="M45" s="71">
        <v>2718653.22</v>
      </c>
      <c r="N45" s="71"/>
      <c r="O45" s="71">
        <v>1368205</v>
      </c>
      <c r="P45" s="74"/>
    </row>
    <row r="46" spans="1:16">
      <c r="A46" s="225" t="s">
        <v>282</v>
      </c>
      <c r="B46" s="19" t="s">
        <v>29</v>
      </c>
      <c r="C46" s="178" t="s">
        <v>283</v>
      </c>
      <c r="D46" s="76">
        <f>F46+P46-E46</f>
        <v>16251325.859999999</v>
      </c>
      <c r="E46" s="71"/>
      <c r="F46" s="77">
        <f>H46+I46+J46+M46+O46+K46+L46+N46-G46</f>
        <v>16251325.859999999</v>
      </c>
      <c r="G46" s="71"/>
      <c r="H46" s="73"/>
      <c r="I46" s="73"/>
      <c r="J46" s="71"/>
      <c r="K46" s="71"/>
      <c r="L46" s="71"/>
      <c r="M46" s="71">
        <v>10749876.43</v>
      </c>
      <c r="N46" s="71"/>
      <c r="O46" s="71">
        <v>5501449.4299999997</v>
      </c>
      <c r="P46" s="74"/>
    </row>
    <row r="47" spans="1:16" hidden="1">
      <c r="A47" s="245"/>
      <c r="B47" s="19"/>
      <c r="C47" s="16"/>
      <c r="D47" s="76"/>
      <c r="E47" s="71"/>
      <c r="F47" s="77"/>
      <c r="G47" s="71"/>
      <c r="H47" s="73"/>
      <c r="I47" s="73"/>
      <c r="J47" s="71"/>
      <c r="K47" s="71"/>
      <c r="L47" s="71"/>
      <c r="M47" s="71"/>
      <c r="N47" s="71"/>
      <c r="O47" s="71"/>
      <c r="P47" s="74"/>
    </row>
    <row r="48" spans="1:16" ht="21">
      <c r="A48" s="227" t="s">
        <v>334</v>
      </c>
      <c r="B48" s="32" t="s">
        <v>31</v>
      </c>
      <c r="C48" s="18" t="s">
        <v>35</v>
      </c>
      <c r="D48" s="76">
        <f t="shared" ref="D48:D55" si="14">F48+P48-E48</f>
        <v>147417946.22999999</v>
      </c>
      <c r="E48" s="167">
        <f>SUM(E49:E56)</f>
        <v>0</v>
      </c>
      <c r="F48" s="77">
        <f t="shared" ref="F48:F55" si="15">H48+I48+J48+M48+O48+K48+L48+N48-G48</f>
        <v>147417946.22999999</v>
      </c>
      <c r="G48" s="167">
        <f t="shared" ref="G48:P48" si="16">SUM(G49:G56)</f>
        <v>0</v>
      </c>
      <c r="H48" s="167">
        <f t="shared" si="16"/>
        <v>0</v>
      </c>
      <c r="I48" s="167">
        <f t="shared" si="16"/>
        <v>0</v>
      </c>
      <c r="J48" s="167">
        <f t="shared" si="16"/>
        <v>0</v>
      </c>
      <c r="K48" s="167">
        <f t="shared" si="16"/>
        <v>0</v>
      </c>
      <c r="L48" s="167">
        <f t="shared" si="16"/>
        <v>0</v>
      </c>
      <c r="M48" s="167">
        <f t="shared" si="16"/>
        <v>54614239.039999999</v>
      </c>
      <c r="N48" s="167">
        <f t="shared" si="16"/>
        <v>61743537.719999999</v>
      </c>
      <c r="O48" s="167">
        <f t="shared" si="16"/>
        <v>31060169.469999999</v>
      </c>
      <c r="P48" s="177">
        <f t="shared" si="16"/>
        <v>0</v>
      </c>
    </row>
    <row r="49" spans="1:16">
      <c r="A49" s="225" t="s">
        <v>264</v>
      </c>
      <c r="B49" s="19" t="s">
        <v>31</v>
      </c>
      <c r="C49" s="178" t="s">
        <v>265</v>
      </c>
      <c r="D49" s="76">
        <f t="shared" si="14"/>
        <v>1241850.1100000001</v>
      </c>
      <c r="E49" s="71"/>
      <c r="F49" s="77">
        <f t="shared" si="15"/>
        <v>1241850.1100000001</v>
      </c>
      <c r="G49" s="71"/>
      <c r="H49" s="73"/>
      <c r="I49" s="73"/>
      <c r="J49" s="71"/>
      <c r="K49" s="71"/>
      <c r="L49" s="71"/>
      <c r="M49" s="71">
        <v>816206.04</v>
      </c>
      <c r="N49" s="71"/>
      <c r="O49" s="71">
        <v>425644.07</v>
      </c>
      <c r="P49" s="74"/>
    </row>
    <row r="50" spans="1:16">
      <c r="A50" s="225" t="s">
        <v>266</v>
      </c>
      <c r="B50" s="19" t="s">
        <v>31</v>
      </c>
      <c r="C50" s="178" t="s">
        <v>267</v>
      </c>
      <c r="D50" s="76">
        <f t="shared" si="14"/>
        <v>22638996.469999999</v>
      </c>
      <c r="E50" s="71"/>
      <c r="F50" s="77">
        <f t="shared" si="15"/>
        <v>22638996.469999999</v>
      </c>
      <c r="G50" s="71"/>
      <c r="H50" s="73"/>
      <c r="I50" s="73"/>
      <c r="J50" s="71"/>
      <c r="K50" s="71"/>
      <c r="L50" s="71"/>
      <c r="M50" s="71">
        <v>22243036.34</v>
      </c>
      <c r="N50" s="71">
        <v>2598.96</v>
      </c>
      <c r="O50" s="71">
        <v>393361.17</v>
      </c>
      <c r="P50" s="74"/>
    </row>
    <row r="51" spans="1:16">
      <c r="A51" s="225" t="s">
        <v>268</v>
      </c>
      <c r="B51" s="19" t="s">
        <v>31</v>
      </c>
      <c r="C51" s="178" t="s">
        <v>269</v>
      </c>
      <c r="D51" s="76">
        <f t="shared" si="14"/>
        <v>10005496.880000001</v>
      </c>
      <c r="E51" s="71"/>
      <c r="F51" s="77">
        <f t="shared" si="15"/>
        <v>10005496.880000001</v>
      </c>
      <c r="G51" s="71"/>
      <c r="H51" s="73"/>
      <c r="I51" s="73"/>
      <c r="J51" s="71"/>
      <c r="K51" s="71"/>
      <c r="L51" s="71"/>
      <c r="M51" s="71">
        <v>900751.16</v>
      </c>
      <c r="N51" s="71">
        <v>4653940.29</v>
      </c>
      <c r="O51" s="71">
        <v>4450805.43</v>
      </c>
      <c r="P51" s="74"/>
    </row>
    <row r="52" spans="1:16" ht="31.5">
      <c r="A52" s="225" t="s">
        <v>270</v>
      </c>
      <c r="B52" s="19" t="s">
        <v>31</v>
      </c>
      <c r="C52" s="178" t="s">
        <v>271</v>
      </c>
      <c r="D52" s="76">
        <f t="shared" si="14"/>
        <v>31000</v>
      </c>
      <c r="E52" s="71"/>
      <c r="F52" s="77">
        <f t="shared" si="15"/>
        <v>31000</v>
      </c>
      <c r="G52" s="71"/>
      <c r="H52" s="73"/>
      <c r="I52" s="73"/>
      <c r="J52" s="71"/>
      <c r="K52" s="71"/>
      <c r="L52" s="71"/>
      <c r="M52" s="71"/>
      <c r="N52" s="71">
        <v>31000</v>
      </c>
      <c r="O52" s="71"/>
      <c r="P52" s="74"/>
    </row>
    <row r="53" spans="1:16">
      <c r="A53" s="225" t="s">
        <v>272</v>
      </c>
      <c r="B53" s="19" t="s">
        <v>31</v>
      </c>
      <c r="C53" s="178" t="s">
        <v>273</v>
      </c>
      <c r="D53" s="76">
        <f t="shared" si="14"/>
        <v>75150450.390000001</v>
      </c>
      <c r="E53" s="71"/>
      <c r="F53" s="77">
        <f t="shared" si="15"/>
        <v>75150450.390000001</v>
      </c>
      <c r="G53" s="71"/>
      <c r="H53" s="73"/>
      <c r="I53" s="73"/>
      <c r="J53" s="71"/>
      <c r="K53" s="71"/>
      <c r="L53" s="71"/>
      <c r="M53" s="71">
        <v>21750551.390000001</v>
      </c>
      <c r="N53" s="71">
        <v>33444534.739999998</v>
      </c>
      <c r="O53" s="71">
        <v>19955364.260000002</v>
      </c>
      <c r="P53" s="74"/>
    </row>
    <row r="54" spans="1:16">
      <c r="A54" s="225" t="s">
        <v>274</v>
      </c>
      <c r="B54" s="19" t="s">
        <v>31</v>
      </c>
      <c r="C54" s="178" t="s">
        <v>275</v>
      </c>
      <c r="D54" s="76">
        <f t="shared" si="14"/>
        <v>38305837.189999998</v>
      </c>
      <c r="E54" s="71"/>
      <c r="F54" s="77">
        <f t="shared" si="15"/>
        <v>38305837.189999998</v>
      </c>
      <c r="G54" s="71"/>
      <c r="H54" s="73"/>
      <c r="I54" s="73"/>
      <c r="J54" s="71"/>
      <c r="K54" s="71"/>
      <c r="L54" s="71"/>
      <c r="M54" s="71">
        <v>8872244.1099999994</v>
      </c>
      <c r="N54" s="71">
        <v>23603213.73</v>
      </c>
      <c r="O54" s="71">
        <v>5830379.3499999996</v>
      </c>
      <c r="P54" s="74"/>
    </row>
    <row r="55" spans="1:16">
      <c r="A55" s="225" t="s">
        <v>276</v>
      </c>
      <c r="B55" s="19" t="s">
        <v>31</v>
      </c>
      <c r="C55" s="178" t="s">
        <v>277</v>
      </c>
      <c r="D55" s="76">
        <f t="shared" si="14"/>
        <v>44315.19</v>
      </c>
      <c r="E55" s="71"/>
      <c r="F55" s="77">
        <f t="shared" si="15"/>
        <v>44315.19</v>
      </c>
      <c r="G55" s="71"/>
      <c r="H55" s="73"/>
      <c r="I55" s="73"/>
      <c r="J55" s="71"/>
      <c r="K55" s="71"/>
      <c r="L55" s="71"/>
      <c r="M55" s="71">
        <v>31450</v>
      </c>
      <c r="N55" s="71">
        <v>8250</v>
      </c>
      <c r="O55" s="71">
        <v>4615.1899999999996</v>
      </c>
      <c r="P55" s="74"/>
    </row>
    <row r="56" spans="1:16" hidden="1">
      <c r="A56" s="245"/>
      <c r="B56" s="19"/>
      <c r="C56" s="16"/>
      <c r="D56" s="76"/>
      <c r="E56" s="71"/>
      <c r="F56" s="77"/>
      <c r="G56" s="71"/>
      <c r="H56" s="73"/>
      <c r="I56" s="73"/>
      <c r="J56" s="71"/>
      <c r="K56" s="71"/>
      <c r="L56" s="71"/>
      <c r="M56" s="71"/>
      <c r="N56" s="71"/>
      <c r="O56" s="71"/>
      <c r="P56" s="74"/>
    </row>
    <row r="57" spans="1:16" ht="31.5">
      <c r="A57" s="223" t="s">
        <v>333</v>
      </c>
      <c r="B57" s="17" t="s">
        <v>36</v>
      </c>
      <c r="C57" s="44" t="s">
        <v>37</v>
      </c>
      <c r="D57" s="76">
        <f>F57+P57-E57</f>
        <v>1408731.58</v>
      </c>
      <c r="E57" s="165">
        <f>SUM(E58:E59)</f>
        <v>0</v>
      </c>
      <c r="F57" s="77">
        <f>H57+I57+J57+M57+O57+K57+L57+N57-G57</f>
        <v>1408731.58</v>
      </c>
      <c r="G57" s="165">
        <f t="shared" ref="G57:P57" si="17">SUM(G58:G59)</f>
        <v>0</v>
      </c>
      <c r="H57" s="165">
        <f t="shared" si="17"/>
        <v>0</v>
      </c>
      <c r="I57" s="165">
        <f t="shared" si="17"/>
        <v>0</v>
      </c>
      <c r="J57" s="165">
        <f t="shared" si="17"/>
        <v>0</v>
      </c>
      <c r="K57" s="165">
        <f t="shared" si="17"/>
        <v>0</v>
      </c>
      <c r="L57" s="165">
        <f t="shared" si="17"/>
        <v>0</v>
      </c>
      <c r="M57" s="165">
        <f t="shared" si="17"/>
        <v>1408731.58</v>
      </c>
      <c r="N57" s="165">
        <f t="shared" si="17"/>
        <v>0</v>
      </c>
      <c r="O57" s="165">
        <f t="shared" si="17"/>
        <v>0</v>
      </c>
      <c r="P57" s="175">
        <f t="shared" si="17"/>
        <v>0</v>
      </c>
    </row>
    <row r="58" spans="1:16">
      <c r="A58" s="225" t="s">
        <v>262</v>
      </c>
      <c r="B58" s="19" t="s">
        <v>36</v>
      </c>
      <c r="C58" s="178" t="s">
        <v>263</v>
      </c>
      <c r="D58" s="76">
        <f>F58+P58-E58</f>
        <v>1408731.58</v>
      </c>
      <c r="E58" s="103"/>
      <c r="F58" s="77">
        <f>H58+I58+J58+M58+O58+K58+L58+N58-G58</f>
        <v>1408731.58</v>
      </c>
      <c r="G58" s="71"/>
      <c r="H58" s="73"/>
      <c r="I58" s="73"/>
      <c r="J58" s="71"/>
      <c r="K58" s="71"/>
      <c r="L58" s="71"/>
      <c r="M58" s="71">
        <v>1408731.58</v>
      </c>
      <c r="N58" s="71"/>
      <c r="O58" s="71"/>
      <c r="P58" s="74"/>
    </row>
    <row r="59" spans="1:16" hidden="1">
      <c r="A59" s="245"/>
      <c r="B59" s="19"/>
      <c r="C59" s="16"/>
      <c r="D59" s="76"/>
      <c r="E59" s="103"/>
      <c r="F59" s="77"/>
      <c r="G59" s="71"/>
      <c r="H59" s="73"/>
      <c r="I59" s="73"/>
      <c r="J59" s="71"/>
      <c r="K59" s="71"/>
      <c r="L59" s="71"/>
      <c r="M59" s="71"/>
      <c r="N59" s="71"/>
      <c r="O59" s="71"/>
      <c r="P59" s="74"/>
    </row>
    <row r="60" spans="1:16" ht="31.5">
      <c r="A60" s="227" t="s">
        <v>332</v>
      </c>
      <c r="B60" s="17" t="s">
        <v>34</v>
      </c>
      <c r="C60" s="18" t="s">
        <v>38</v>
      </c>
      <c r="D60" s="76">
        <f>F60+P60-E60</f>
        <v>415755560.12</v>
      </c>
      <c r="E60" s="165">
        <f>SUM(E61:E64)</f>
        <v>0</v>
      </c>
      <c r="F60" s="77">
        <f>H60+I60+J60+M60+O60+K60+L60+N60-G60</f>
        <v>415755560.12</v>
      </c>
      <c r="G60" s="165">
        <f t="shared" ref="G60:P60" si="18">SUM(G61:G64)</f>
        <v>0</v>
      </c>
      <c r="H60" s="165">
        <f t="shared" si="18"/>
        <v>0</v>
      </c>
      <c r="I60" s="165">
        <f t="shared" si="18"/>
        <v>0</v>
      </c>
      <c r="J60" s="165">
        <f t="shared" si="18"/>
        <v>0</v>
      </c>
      <c r="K60" s="165">
        <f t="shared" si="18"/>
        <v>0</v>
      </c>
      <c r="L60" s="165">
        <f t="shared" si="18"/>
        <v>0</v>
      </c>
      <c r="M60" s="165">
        <f t="shared" si="18"/>
        <v>407336489.75</v>
      </c>
      <c r="N60" s="165">
        <f t="shared" si="18"/>
        <v>8419070.3699999992</v>
      </c>
      <c r="O60" s="165">
        <f t="shared" si="18"/>
        <v>0</v>
      </c>
      <c r="P60" s="175">
        <f t="shared" si="18"/>
        <v>0</v>
      </c>
    </row>
    <row r="61" spans="1:16" ht="31.5">
      <c r="A61" s="232" t="s">
        <v>256</v>
      </c>
      <c r="B61" s="19" t="s">
        <v>34</v>
      </c>
      <c r="C61" s="178" t="s">
        <v>257</v>
      </c>
      <c r="D61" s="76">
        <f>F61+P61-E61</f>
        <v>410036296.88</v>
      </c>
      <c r="E61" s="73"/>
      <c r="F61" s="77">
        <f>H61+I61+J61+M61+O61+K61+L61+N61-G61</f>
        <v>410036296.88</v>
      </c>
      <c r="G61" s="73"/>
      <c r="H61" s="73"/>
      <c r="I61" s="73"/>
      <c r="J61" s="73"/>
      <c r="K61" s="73"/>
      <c r="L61" s="73"/>
      <c r="M61" s="73">
        <v>407336489.75</v>
      </c>
      <c r="N61" s="73">
        <v>2699807.13</v>
      </c>
      <c r="O61" s="73"/>
      <c r="P61" s="74"/>
    </row>
    <row r="62" spans="1:16" ht="42">
      <c r="A62" s="232" t="s">
        <v>258</v>
      </c>
      <c r="B62" s="19" t="s">
        <v>34</v>
      </c>
      <c r="C62" s="178" t="s">
        <v>259</v>
      </c>
      <c r="D62" s="76">
        <f>F62+P62-E62</f>
        <v>5333443.24</v>
      </c>
      <c r="E62" s="73"/>
      <c r="F62" s="77">
        <f>H62+I62+J62+M62+O62+K62+L62+N62-G62</f>
        <v>5333443.24</v>
      </c>
      <c r="G62" s="73"/>
      <c r="H62" s="73"/>
      <c r="I62" s="73"/>
      <c r="J62" s="73"/>
      <c r="K62" s="73"/>
      <c r="L62" s="73"/>
      <c r="M62" s="73"/>
      <c r="N62" s="73">
        <v>5333443.24</v>
      </c>
      <c r="O62" s="73"/>
      <c r="P62" s="74"/>
    </row>
    <row r="63" spans="1:16" ht="42">
      <c r="A63" s="232" t="s">
        <v>260</v>
      </c>
      <c r="B63" s="19" t="s">
        <v>34</v>
      </c>
      <c r="C63" s="178" t="s">
        <v>261</v>
      </c>
      <c r="D63" s="76">
        <f>F63+P63-E63</f>
        <v>385820</v>
      </c>
      <c r="E63" s="73"/>
      <c r="F63" s="77">
        <f>H63+I63+J63+M63+O63+K63+L63+N63-G63</f>
        <v>385820</v>
      </c>
      <c r="G63" s="73"/>
      <c r="H63" s="73"/>
      <c r="I63" s="73"/>
      <c r="J63" s="73"/>
      <c r="K63" s="73"/>
      <c r="L63" s="73"/>
      <c r="M63" s="73"/>
      <c r="N63" s="73">
        <v>385820</v>
      </c>
      <c r="O63" s="73"/>
      <c r="P63" s="74"/>
    </row>
    <row r="64" spans="1:16" hidden="1">
      <c r="A64" s="245"/>
      <c r="B64" s="19"/>
      <c r="C64" s="20"/>
      <c r="D64" s="76"/>
      <c r="E64" s="73"/>
      <c r="F64" s="77"/>
      <c r="G64" s="73"/>
      <c r="H64" s="73"/>
      <c r="I64" s="73"/>
      <c r="J64" s="73"/>
      <c r="K64" s="73"/>
      <c r="L64" s="73"/>
      <c r="M64" s="73"/>
      <c r="N64" s="73"/>
      <c r="O64" s="73"/>
      <c r="P64" s="74"/>
    </row>
    <row r="65" spans="1:16" ht="21">
      <c r="A65" s="227" t="s">
        <v>331</v>
      </c>
      <c r="B65" s="17" t="s">
        <v>37</v>
      </c>
      <c r="C65" s="44" t="s">
        <v>39</v>
      </c>
      <c r="D65" s="76">
        <f>F65+P65-E65</f>
        <v>0</v>
      </c>
      <c r="E65" s="166">
        <f>SUM(E66:E67)</f>
        <v>0</v>
      </c>
      <c r="F65" s="77">
        <f>H65+I65+J65+M65+O65+K65+L65+N65-G65</f>
        <v>0</v>
      </c>
      <c r="G65" s="166">
        <f t="shared" ref="G65:P65" si="19">SUM(G66:G67)</f>
        <v>30138088.23</v>
      </c>
      <c r="H65" s="166">
        <f t="shared" si="19"/>
        <v>0</v>
      </c>
      <c r="I65" s="166">
        <f t="shared" si="19"/>
        <v>0</v>
      </c>
      <c r="J65" s="166">
        <f t="shared" si="19"/>
        <v>0</v>
      </c>
      <c r="K65" s="166">
        <f t="shared" si="19"/>
        <v>0</v>
      </c>
      <c r="L65" s="166">
        <f t="shared" si="19"/>
        <v>0</v>
      </c>
      <c r="M65" s="166">
        <f t="shared" si="19"/>
        <v>24780390</v>
      </c>
      <c r="N65" s="166">
        <f t="shared" si="19"/>
        <v>622616.17000000004</v>
      </c>
      <c r="O65" s="166">
        <f t="shared" si="19"/>
        <v>4735082.0599999996</v>
      </c>
      <c r="P65" s="175">
        <f t="shared" si="19"/>
        <v>0</v>
      </c>
    </row>
    <row r="66" spans="1:16" ht="21">
      <c r="A66" s="232" t="s">
        <v>254</v>
      </c>
      <c r="B66" s="15" t="s">
        <v>37</v>
      </c>
      <c r="C66" s="180" t="s">
        <v>255</v>
      </c>
      <c r="D66" s="72">
        <f>F66+P66-E66</f>
        <v>0</v>
      </c>
      <c r="E66" s="84"/>
      <c r="F66" s="72">
        <f>H66+I66+J66+M66+O66+K66+L66+N66-G66</f>
        <v>0</v>
      </c>
      <c r="G66" s="84">
        <v>30138088.23</v>
      </c>
      <c r="H66" s="78"/>
      <c r="I66" s="78"/>
      <c r="J66" s="84"/>
      <c r="K66" s="84"/>
      <c r="L66" s="84"/>
      <c r="M66" s="84">
        <v>24780390</v>
      </c>
      <c r="N66" s="84">
        <v>622616.17000000004</v>
      </c>
      <c r="O66" s="84">
        <v>4735082.0599999996</v>
      </c>
      <c r="P66" s="79"/>
    </row>
    <row r="67" spans="1:16" hidden="1">
      <c r="A67" s="245"/>
      <c r="B67" s="19"/>
      <c r="C67" s="26"/>
      <c r="D67" s="72"/>
      <c r="E67" s="71"/>
      <c r="F67" s="72"/>
      <c r="G67" s="71"/>
      <c r="H67" s="73"/>
      <c r="I67" s="73"/>
      <c r="J67" s="71"/>
      <c r="K67" s="71"/>
      <c r="L67" s="71"/>
      <c r="M67" s="71"/>
      <c r="N67" s="71"/>
      <c r="O67" s="71"/>
      <c r="P67" s="74"/>
    </row>
    <row r="68" spans="1:16" ht="21">
      <c r="A68" s="227" t="s">
        <v>330</v>
      </c>
      <c r="B68" s="32" t="s">
        <v>38</v>
      </c>
      <c r="C68" s="25" t="s">
        <v>40</v>
      </c>
      <c r="D68" s="72">
        <f>F68+P68-E68</f>
        <v>16948359.890000001</v>
      </c>
      <c r="E68" s="173">
        <f>SUM(E69:E72)</f>
        <v>0</v>
      </c>
      <c r="F68" s="72">
        <f>H68+I68+J68+M68+O68+K68+L68+N68-G68</f>
        <v>16948359.890000001</v>
      </c>
      <c r="G68" s="173">
        <f t="shared" ref="G68:P68" si="20">SUM(G69:G72)</f>
        <v>0</v>
      </c>
      <c r="H68" s="173">
        <f t="shared" si="20"/>
        <v>0</v>
      </c>
      <c r="I68" s="173">
        <f t="shared" si="20"/>
        <v>0</v>
      </c>
      <c r="J68" s="173">
        <f t="shared" si="20"/>
        <v>0</v>
      </c>
      <c r="K68" s="173">
        <f t="shared" si="20"/>
        <v>0</v>
      </c>
      <c r="L68" s="173">
        <f t="shared" si="20"/>
        <v>0</v>
      </c>
      <c r="M68" s="173">
        <f t="shared" si="20"/>
        <v>15297855.33</v>
      </c>
      <c r="N68" s="173">
        <f t="shared" si="20"/>
        <v>201673.11</v>
      </c>
      <c r="O68" s="173">
        <f t="shared" si="20"/>
        <v>1448831.45</v>
      </c>
      <c r="P68" s="177">
        <f t="shared" si="20"/>
        <v>0</v>
      </c>
    </row>
    <row r="69" spans="1:16" ht="21">
      <c r="A69" s="225" t="s">
        <v>248</v>
      </c>
      <c r="B69" s="210" t="s">
        <v>38</v>
      </c>
      <c r="C69" s="211" t="s">
        <v>249</v>
      </c>
      <c r="D69" s="77">
        <f>F69+P69-E69</f>
        <v>12175863.140000001</v>
      </c>
      <c r="E69" s="71"/>
      <c r="F69" s="76">
        <f>H69+I69+J69+M69+O69+K69+L69+N69-G69</f>
        <v>12175863.140000001</v>
      </c>
      <c r="G69" s="71"/>
      <c r="H69" s="73"/>
      <c r="I69" s="73"/>
      <c r="J69" s="71"/>
      <c r="K69" s="71"/>
      <c r="L69" s="71"/>
      <c r="M69" s="71">
        <v>12134454.5</v>
      </c>
      <c r="N69" s="71"/>
      <c r="O69" s="71">
        <v>41408.639999999999</v>
      </c>
      <c r="P69" s="74"/>
    </row>
    <row r="70" spans="1:16" ht="31.5">
      <c r="A70" s="225" t="s">
        <v>250</v>
      </c>
      <c r="B70" s="210" t="s">
        <v>38</v>
      </c>
      <c r="C70" s="211" t="s">
        <v>251</v>
      </c>
      <c r="D70" s="77">
        <f>F70+P70-E70</f>
        <v>4605862.88</v>
      </c>
      <c r="E70" s="71"/>
      <c r="F70" s="76">
        <f>H70+I70+J70+M70+O70+K70+L70+N70-G70</f>
        <v>4605862.88</v>
      </c>
      <c r="G70" s="71"/>
      <c r="H70" s="73"/>
      <c r="I70" s="73"/>
      <c r="J70" s="71"/>
      <c r="K70" s="71"/>
      <c r="L70" s="71"/>
      <c r="M70" s="71">
        <v>3019585.93</v>
      </c>
      <c r="N70" s="71">
        <v>201673.11</v>
      </c>
      <c r="O70" s="71">
        <v>1384603.84</v>
      </c>
      <c r="P70" s="74"/>
    </row>
    <row r="71" spans="1:16" ht="21">
      <c r="A71" s="225" t="s">
        <v>252</v>
      </c>
      <c r="B71" s="210" t="s">
        <v>38</v>
      </c>
      <c r="C71" s="211" t="s">
        <v>253</v>
      </c>
      <c r="D71" s="77">
        <f>F71+P71-E71</f>
        <v>166633.87</v>
      </c>
      <c r="E71" s="71"/>
      <c r="F71" s="76">
        <f>H71+I71+J71+M71+O71+K71+L71+N71-G71</f>
        <v>166633.87</v>
      </c>
      <c r="G71" s="71"/>
      <c r="H71" s="73"/>
      <c r="I71" s="73"/>
      <c r="J71" s="71"/>
      <c r="K71" s="71"/>
      <c r="L71" s="71"/>
      <c r="M71" s="71">
        <v>143814.9</v>
      </c>
      <c r="N71" s="71"/>
      <c r="O71" s="71">
        <v>22818.97</v>
      </c>
      <c r="P71" s="74"/>
    </row>
    <row r="72" spans="1:16" hidden="1">
      <c r="A72" s="245"/>
      <c r="B72" s="191"/>
      <c r="C72" s="192"/>
      <c r="D72" s="77"/>
      <c r="E72" s="71"/>
      <c r="F72" s="76"/>
      <c r="G72" s="71"/>
      <c r="H72" s="73"/>
      <c r="I72" s="73"/>
      <c r="J72" s="71"/>
      <c r="K72" s="71"/>
      <c r="L72" s="71"/>
      <c r="M72" s="71"/>
      <c r="N72" s="71"/>
      <c r="O72" s="71"/>
      <c r="P72" s="74"/>
    </row>
    <row r="73" spans="1:16" ht="21">
      <c r="A73" s="227" t="s">
        <v>329</v>
      </c>
      <c r="B73" s="32" t="s">
        <v>39</v>
      </c>
      <c r="C73" s="25" t="s">
        <v>41</v>
      </c>
      <c r="D73" s="77">
        <f>F73+P73-E73</f>
        <v>11620235.57</v>
      </c>
      <c r="E73" s="166">
        <f>SUM(E74:E77)</f>
        <v>0</v>
      </c>
      <c r="F73" s="76">
        <f>H73+I73+J73+M73+O73+K73+L73+N73-G73</f>
        <v>11620235.57</v>
      </c>
      <c r="G73" s="166">
        <f t="shared" ref="G73:P73" si="21">SUM(G74:G77)</f>
        <v>0</v>
      </c>
      <c r="H73" s="166">
        <f t="shared" si="21"/>
        <v>0</v>
      </c>
      <c r="I73" s="166">
        <f t="shared" si="21"/>
        <v>0</v>
      </c>
      <c r="J73" s="166">
        <f t="shared" si="21"/>
        <v>0</v>
      </c>
      <c r="K73" s="166">
        <f t="shared" si="21"/>
        <v>0</v>
      </c>
      <c r="L73" s="166">
        <f t="shared" si="21"/>
        <v>0</v>
      </c>
      <c r="M73" s="166">
        <f t="shared" si="21"/>
        <v>6850370.75</v>
      </c>
      <c r="N73" s="166">
        <f t="shared" si="21"/>
        <v>503799.3</v>
      </c>
      <c r="O73" s="166">
        <f t="shared" si="21"/>
        <v>4266065.5199999996</v>
      </c>
      <c r="P73" s="175">
        <f t="shared" si="21"/>
        <v>0</v>
      </c>
    </row>
    <row r="74" spans="1:16">
      <c r="A74" s="225" t="s">
        <v>242</v>
      </c>
      <c r="B74" s="15" t="s">
        <v>39</v>
      </c>
      <c r="C74" s="179" t="s">
        <v>243</v>
      </c>
      <c r="D74" s="77">
        <f>F74+P74-E74</f>
        <v>7837874.29</v>
      </c>
      <c r="E74" s="71"/>
      <c r="F74" s="76">
        <f>H74+I74+J74+M74+O74+K74+L74+N74-G74</f>
        <v>7837874.29</v>
      </c>
      <c r="G74" s="71"/>
      <c r="H74" s="73"/>
      <c r="I74" s="73"/>
      <c r="J74" s="71"/>
      <c r="K74" s="71"/>
      <c r="L74" s="71"/>
      <c r="M74" s="71">
        <v>5883072.71</v>
      </c>
      <c r="N74" s="71"/>
      <c r="O74" s="71">
        <v>1954801.58</v>
      </c>
      <c r="P74" s="74"/>
    </row>
    <row r="75" spans="1:16">
      <c r="A75" s="225" t="s">
        <v>244</v>
      </c>
      <c r="B75" s="15" t="s">
        <v>39</v>
      </c>
      <c r="C75" s="179" t="s">
        <v>245</v>
      </c>
      <c r="D75" s="77">
        <f>F75+P75-E75</f>
        <v>3534706.31</v>
      </c>
      <c r="E75" s="71"/>
      <c r="F75" s="76">
        <f>H75+I75+J75+M75+O75+K75+L75+N75-G75</f>
        <v>3534706.31</v>
      </c>
      <c r="G75" s="71"/>
      <c r="H75" s="73"/>
      <c r="I75" s="73"/>
      <c r="J75" s="71"/>
      <c r="K75" s="71"/>
      <c r="L75" s="71"/>
      <c r="M75" s="71">
        <v>720587.87</v>
      </c>
      <c r="N75" s="71">
        <v>503799.3</v>
      </c>
      <c r="O75" s="71">
        <v>2310319.14</v>
      </c>
      <c r="P75" s="74"/>
    </row>
    <row r="76" spans="1:16" ht="21">
      <c r="A76" s="225" t="s">
        <v>246</v>
      </c>
      <c r="B76" s="15" t="s">
        <v>39</v>
      </c>
      <c r="C76" s="179" t="s">
        <v>247</v>
      </c>
      <c r="D76" s="77">
        <f>F76+P76-E76</f>
        <v>247654.97</v>
      </c>
      <c r="E76" s="71"/>
      <c r="F76" s="76">
        <f>H76+I76+J76+M76+O76+K76+L76+N76-G76</f>
        <v>247654.97</v>
      </c>
      <c r="G76" s="71"/>
      <c r="H76" s="73"/>
      <c r="I76" s="73"/>
      <c r="J76" s="71"/>
      <c r="K76" s="71"/>
      <c r="L76" s="71"/>
      <c r="M76" s="71">
        <v>246710.17</v>
      </c>
      <c r="N76" s="71"/>
      <c r="O76" s="71">
        <v>944.8</v>
      </c>
      <c r="P76" s="74"/>
    </row>
    <row r="77" spans="1:16" hidden="1">
      <c r="A77" s="245"/>
      <c r="B77" s="15"/>
      <c r="C77" s="26"/>
      <c r="D77" s="77"/>
      <c r="E77" s="71"/>
      <c r="F77" s="76"/>
      <c r="G77" s="71"/>
      <c r="H77" s="73"/>
      <c r="I77" s="73"/>
      <c r="J77" s="71"/>
      <c r="K77" s="71"/>
      <c r="L77" s="71"/>
      <c r="M77" s="71"/>
      <c r="N77" s="71"/>
      <c r="O77" s="71"/>
      <c r="P77" s="74"/>
    </row>
    <row r="78" spans="1:16" ht="31.5">
      <c r="A78" s="223" t="s">
        <v>328</v>
      </c>
      <c r="B78" s="141" t="s">
        <v>40</v>
      </c>
      <c r="C78" s="142" t="s">
        <v>163</v>
      </c>
      <c r="D78" s="77">
        <f>F78+P78-E78</f>
        <v>153610092.38</v>
      </c>
      <c r="E78" s="166">
        <f>SUM(E79:E82)</f>
        <v>0</v>
      </c>
      <c r="F78" s="76">
        <f>H78+I78+J78+M78+O78+K78+L78+N78-G78</f>
        <v>153610092.38</v>
      </c>
      <c r="G78" s="166">
        <f t="shared" ref="G78:P78" si="22">SUM(G79:G82)</f>
        <v>0</v>
      </c>
      <c r="H78" s="166">
        <f t="shared" si="22"/>
        <v>0</v>
      </c>
      <c r="I78" s="166">
        <f t="shared" si="22"/>
        <v>0</v>
      </c>
      <c r="J78" s="166">
        <f t="shared" si="22"/>
        <v>0</v>
      </c>
      <c r="K78" s="166">
        <f t="shared" si="22"/>
        <v>0</v>
      </c>
      <c r="L78" s="166">
        <f t="shared" si="22"/>
        <v>0</v>
      </c>
      <c r="M78" s="166">
        <f t="shared" si="22"/>
        <v>153610092.38</v>
      </c>
      <c r="N78" s="166">
        <f t="shared" si="22"/>
        <v>0</v>
      </c>
      <c r="O78" s="166">
        <f t="shared" si="22"/>
        <v>0</v>
      </c>
      <c r="P78" s="175">
        <f t="shared" si="22"/>
        <v>0</v>
      </c>
    </row>
    <row r="79" spans="1:16" ht="31.5">
      <c r="A79" s="225" t="s">
        <v>236</v>
      </c>
      <c r="B79" s="15" t="s">
        <v>40</v>
      </c>
      <c r="C79" s="181" t="s">
        <v>237</v>
      </c>
      <c r="D79" s="72">
        <f>F79+P79-E79</f>
        <v>148033686.58000001</v>
      </c>
      <c r="E79" s="71"/>
      <c r="F79" s="76">
        <f>H79+I79+J79+M79+O79+K79+L79+N79-G79</f>
        <v>148033686.58000001</v>
      </c>
      <c r="G79" s="71"/>
      <c r="H79" s="73"/>
      <c r="I79" s="73"/>
      <c r="J79" s="71"/>
      <c r="K79" s="71"/>
      <c r="L79" s="71"/>
      <c r="M79" s="71">
        <v>148033686.58000001</v>
      </c>
      <c r="N79" s="71"/>
      <c r="O79" s="71"/>
      <c r="P79" s="79"/>
    </row>
    <row r="80" spans="1:16" ht="52.5">
      <c r="A80" s="225" t="s">
        <v>238</v>
      </c>
      <c r="B80" s="15" t="s">
        <v>40</v>
      </c>
      <c r="C80" s="181" t="s">
        <v>239</v>
      </c>
      <c r="D80" s="72">
        <f>F80+P80-E80</f>
        <v>3081</v>
      </c>
      <c r="E80" s="71"/>
      <c r="F80" s="76">
        <f>H80+I80+J80+M80+O80+K80+L80+N80-G80</f>
        <v>3081</v>
      </c>
      <c r="G80" s="71"/>
      <c r="H80" s="73"/>
      <c r="I80" s="73"/>
      <c r="J80" s="71"/>
      <c r="K80" s="71"/>
      <c r="L80" s="71"/>
      <c r="M80" s="71">
        <v>3081</v>
      </c>
      <c r="N80" s="71"/>
      <c r="O80" s="71"/>
      <c r="P80" s="79"/>
    </row>
    <row r="81" spans="1:16" ht="42">
      <c r="A81" s="225" t="s">
        <v>240</v>
      </c>
      <c r="B81" s="15" t="s">
        <v>40</v>
      </c>
      <c r="C81" s="181" t="s">
        <v>241</v>
      </c>
      <c r="D81" s="72">
        <f>F81+P81-E81</f>
        <v>5573324.7999999998</v>
      </c>
      <c r="E81" s="71"/>
      <c r="F81" s="76">
        <f>H81+I81+J81+M81+O81+K81+L81+N81-G81</f>
        <v>5573324.7999999998</v>
      </c>
      <c r="G81" s="71"/>
      <c r="H81" s="73"/>
      <c r="I81" s="73"/>
      <c r="J81" s="71"/>
      <c r="K81" s="71"/>
      <c r="L81" s="71"/>
      <c r="M81" s="71">
        <v>5573324.7999999998</v>
      </c>
      <c r="N81" s="71"/>
      <c r="O81" s="71"/>
      <c r="P81" s="79"/>
    </row>
    <row r="82" spans="1:16" hidden="1">
      <c r="A82" s="244"/>
      <c r="B82" s="19"/>
      <c r="C82" s="26"/>
      <c r="D82" s="72"/>
      <c r="E82" s="71"/>
      <c r="F82" s="76"/>
      <c r="G82" s="71"/>
      <c r="H82" s="73"/>
      <c r="I82" s="73"/>
      <c r="J82" s="71"/>
      <c r="K82" s="71"/>
      <c r="L82" s="71"/>
      <c r="M82" s="71"/>
      <c r="N82" s="71"/>
      <c r="O82" s="71"/>
      <c r="P82" s="79"/>
    </row>
    <row r="83" spans="1:16" ht="21">
      <c r="A83" s="223" t="s">
        <v>327</v>
      </c>
      <c r="B83" s="172" t="s">
        <v>41</v>
      </c>
      <c r="C83" s="142" t="s">
        <v>42</v>
      </c>
      <c r="D83" s="72">
        <f t="shared" ref="D83:D89" si="23">F83+P83-E83</f>
        <v>7513623.96</v>
      </c>
      <c r="E83" s="166">
        <f>SUM(E84:E90)</f>
        <v>0</v>
      </c>
      <c r="F83" s="76">
        <f t="shared" ref="F83:F89" si="24">H83+I83+J83+M83+O83+K83+L83+N83-G83</f>
        <v>7513623.96</v>
      </c>
      <c r="G83" s="166">
        <f t="shared" ref="G83:P83" si="25">SUM(G84:G90)</f>
        <v>0</v>
      </c>
      <c r="H83" s="166">
        <f t="shared" si="25"/>
        <v>0</v>
      </c>
      <c r="I83" s="166">
        <f t="shared" si="25"/>
        <v>0</v>
      </c>
      <c r="J83" s="166">
        <f t="shared" si="25"/>
        <v>0</v>
      </c>
      <c r="K83" s="166">
        <f t="shared" si="25"/>
        <v>0</v>
      </c>
      <c r="L83" s="166">
        <f t="shared" si="25"/>
        <v>0</v>
      </c>
      <c r="M83" s="166">
        <f t="shared" si="25"/>
        <v>5410269.1299999999</v>
      </c>
      <c r="N83" s="166">
        <f t="shared" si="25"/>
        <v>1163549.97</v>
      </c>
      <c r="O83" s="166">
        <f t="shared" si="25"/>
        <v>939804.86</v>
      </c>
      <c r="P83" s="175">
        <f t="shared" si="25"/>
        <v>0</v>
      </c>
    </row>
    <row r="84" spans="1:16">
      <c r="A84" s="225" t="s">
        <v>225</v>
      </c>
      <c r="B84" s="19" t="s">
        <v>41</v>
      </c>
      <c r="C84" s="181" t="s">
        <v>224</v>
      </c>
      <c r="D84" s="72">
        <f t="shared" si="23"/>
        <v>137795.28</v>
      </c>
      <c r="E84" s="71"/>
      <c r="F84" s="76">
        <f t="shared" si="24"/>
        <v>137795.28</v>
      </c>
      <c r="G84" s="71"/>
      <c r="H84" s="73"/>
      <c r="I84" s="73"/>
      <c r="J84" s="71"/>
      <c r="K84" s="71"/>
      <c r="L84" s="71"/>
      <c r="M84" s="71">
        <v>67876</v>
      </c>
      <c r="N84" s="71"/>
      <c r="O84" s="71">
        <v>69919.28</v>
      </c>
      <c r="P84" s="79"/>
    </row>
    <row r="85" spans="1:16" ht="31.5">
      <c r="A85" s="225" t="s">
        <v>227</v>
      </c>
      <c r="B85" s="19" t="s">
        <v>41</v>
      </c>
      <c r="C85" s="181" t="s">
        <v>226</v>
      </c>
      <c r="D85" s="72">
        <f t="shared" si="23"/>
        <v>5154.6899999999996</v>
      </c>
      <c r="E85" s="71"/>
      <c r="F85" s="76">
        <f t="shared" si="24"/>
        <v>5154.6899999999996</v>
      </c>
      <c r="G85" s="71"/>
      <c r="H85" s="73"/>
      <c r="I85" s="73"/>
      <c r="J85" s="71"/>
      <c r="K85" s="71"/>
      <c r="L85" s="71"/>
      <c r="M85" s="71">
        <v>1823.39</v>
      </c>
      <c r="N85" s="71"/>
      <c r="O85" s="71">
        <v>3331.3</v>
      </c>
      <c r="P85" s="79"/>
    </row>
    <row r="86" spans="1:16" ht="31.5">
      <c r="A86" s="225" t="s">
        <v>229</v>
      </c>
      <c r="B86" s="19" t="s">
        <v>41</v>
      </c>
      <c r="C86" s="181" t="s">
        <v>228</v>
      </c>
      <c r="D86" s="72">
        <f t="shared" si="23"/>
        <v>41.6</v>
      </c>
      <c r="E86" s="71"/>
      <c r="F86" s="76">
        <f t="shared" si="24"/>
        <v>41.6</v>
      </c>
      <c r="G86" s="71"/>
      <c r="H86" s="73"/>
      <c r="I86" s="73"/>
      <c r="J86" s="71"/>
      <c r="K86" s="71"/>
      <c r="L86" s="71"/>
      <c r="M86" s="71">
        <v>8.06</v>
      </c>
      <c r="N86" s="71"/>
      <c r="O86" s="71">
        <v>33.54</v>
      </c>
      <c r="P86" s="79"/>
    </row>
    <row r="87" spans="1:16">
      <c r="A87" s="225" t="s">
        <v>231</v>
      </c>
      <c r="B87" s="19" t="s">
        <v>41</v>
      </c>
      <c r="C87" s="181" t="s">
        <v>230</v>
      </c>
      <c r="D87" s="72">
        <f t="shared" si="23"/>
        <v>250</v>
      </c>
      <c r="E87" s="71"/>
      <c r="F87" s="76">
        <f t="shared" si="24"/>
        <v>250</v>
      </c>
      <c r="G87" s="71"/>
      <c r="H87" s="73"/>
      <c r="I87" s="73"/>
      <c r="J87" s="71"/>
      <c r="K87" s="71"/>
      <c r="L87" s="71"/>
      <c r="M87" s="71"/>
      <c r="N87" s="71"/>
      <c r="O87" s="71">
        <v>250</v>
      </c>
      <c r="P87" s="79"/>
    </row>
    <row r="88" spans="1:16" ht="21">
      <c r="A88" s="225" t="s">
        <v>233</v>
      </c>
      <c r="B88" s="19" t="s">
        <v>41</v>
      </c>
      <c r="C88" s="181" t="s">
        <v>232</v>
      </c>
      <c r="D88" s="72">
        <f t="shared" si="23"/>
        <v>455790.9</v>
      </c>
      <c r="E88" s="71"/>
      <c r="F88" s="76">
        <f t="shared" si="24"/>
        <v>455790.9</v>
      </c>
      <c r="G88" s="71"/>
      <c r="H88" s="73"/>
      <c r="I88" s="73"/>
      <c r="J88" s="71"/>
      <c r="K88" s="71"/>
      <c r="L88" s="71"/>
      <c r="M88" s="71">
        <v>110200</v>
      </c>
      <c r="N88" s="71">
        <v>287679.84000000003</v>
      </c>
      <c r="O88" s="71">
        <v>57911.06</v>
      </c>
      <c r="P88" s="79"/>
    </row>
    <row r="89" spans="1:16" ht="21">
      <c r="A89" s="225" t="s">
        <v>235</v>
      </c>
      <c r="B89" s="19" t="s">
        <v>41</v>
      </c>
      <c r="C89" s="181" t="s">
        <v>234</v>
      </c>
      <c r="D89" s="72">
        <f t="shared" si="23"/>
        <v>6914591.4900000002</v>
      </c>
      <c r="E89" s="71"/>
      <c r="F89" s="76">
        <f t="shared" si="24"/>
        <v>6914591.4900000002</v>
      </c>
      <c r="G89" s="71"/>
      <c r="H89" s="73"/>
      <c r="I89" s="73"/>
      <c r="J89" s="71"/>
      <c r="K89" s="71"/>
      <c r="L89" s="71"/>
      <c r="M89" s="71">
        <v>5230361.68</v>
      </c>
      <c r="N89" s="71">
        <v>875870.13</v>
      </c>
      <c r="O89" s="71">
        <v>808359.68</v>
      </c>
      <c r="P89" s="79"/>
    </row>
    <row r="90" spans="1:16" hidden="1">
      <c r="A90" s="244"/>
      <c r="B90" s="19"/>
      <c r="C90" s="26"/>
      <c r="D90" s="72"/>
      <c r="E90" s="71"/>
      <c r="F90" s="76"/>
      <c r="G90" s="71"/>
      <c r="H90" s="73"/>
      <c r="I90" s="73"/>
      <c r="J90" s="71"/>
      <c r="K90" s="71"/>
      <c r="L90" s="71"/>
      <c r="M90" s="71"/>
      <c r="N90" s="71"/>
      <c r="O90" s="71"/>
      <c r="P90" s="79"/>
    </row>
    <row r="91" spans="1:16" ht="20.25">
      <c r="A91" s="243" t="s">
        <v>326</v>
      </c>
      <c r="B91" s="24" t="s">
        <v>129</v>
      </c>
      <c r="C91" s="33"/>
      <c r="D91" s="72">
        <f t="shared" ref="D91:D106" si="26">F91+P91-E91</f>
        <v>250646072.02000001</v>
      </c>
      <c r="E91" s="77">
        <f>E92-E93</f>
        <v>0</v>
      </c>
      <c r="F91" s="76">
        <f t="shared" ref="F91:F106" si="27">H91+I91+J91+M91+O91+K91+L91+N91-G91</f>
        <v>250646072.02000001</v>
      </c>
      <c r="G91" s="77">
        <f t="shared" ref="G91:P91" si="28">G92-G93</f>
        <v>0</v>
      </c>
      <c r="H91" s="77">
        <f t="shared" si="28"/>
        <v>0</v>
      </c>
      <c r="I91" s="77">
        <f t="shared" si="28"/>
        <v>0</v>
      </c>
      <c r="J91" s="77">
        <f t="shared" si="28"/>
        <v>0</v>
      </c>
      <c r="K91" s="77">
        <f t="shared" si="28"/>
        <v>0</v>
      </c>
      <c r="L91" s="77">
        <f t="shared" si="28"/>
        <v>0</v>
      </c>
      <c r="M91" s="77">
        <f t="shared" si="28"/>
        <v>124349122.88</v>
      </c>
      <c r="N91" s="77">
        <f t="shared" si="28"/>
        <v>114167463.54000001</v>
      </c>
      <c r="O91" s="77">
        <f t="shared" si="28"/>
        <v>12129485.6</v>
      </c>
      <c r="P91" s="81">
        <f t="shared" si="28"/>
        <v>0</v>
      </c>
    </row>
    <row r="92" spans="1:16" ht="21">
      <c r="A92" s="242" t="s">
        <v>109</v>
      </c>
      <c r="B92" s="34" t="s">
        <v>130</v>
      </c>
      <c r="C92" s="241"/>
      <c r="D92" s="72">
        <f t="shared" si="26"/>
        <v>250646072.02000001</v>
      </c>
      <c r="E92" s="88">
        <f>E3-E42</f>
        <v>0</v>
      </c>
      <c r="F92" s="70">
        <f t="shared" si="27"/>
        <v>250646072.02000001</v>
      </c>
      <c r="G92" s="88">
        <f t="shared" ref="G92:P92" si="29">G3-G42</f>
        <v>0</v>
      </c>
      <c r="H92" s="88">
        <f t="shared" si="29"/>
        <v>0</v>
      </c>
      <c r="I92" s="88">
        <f t="shared" si="29"/>
        <v>0</v>
      </c>
      <c r="J92" s="88">
        <f t="shared" si="29"/>
        <v>0</v>
      </c>
      <c r="K92" s="88">
        <f t="shared" si="29"/>
        <v>0</v>
      </c>
      <c r="L92" s="88">
        <f t="shared" si="29"/>
        <v>0</v>
      </c>
      <c r="M92" s="88">
        <f t="shared" si="29"/>
        <v>124349122.88</v>
      </c>
      <c r="N92" s="88">
        <f t="shared" si="29"/>
        <v>114167463.54000001</v>
      </c>
      <c r="O92" s="88">
        <f t="shared" si="29"/>
        <v>12129485.6</v>
      </c>
      <c r="P92" s="89">
        <f t="shared" si="29"/>
        <v>0</v>
      </c>
    </row>
    <row r="93" spans="1:16">
      <c r="A93" s="240" t="s">
        <v>43</v>
      </c>
      <c r="B93" s="15" t="s">
        <v>131</v>
      </c>
      <c r="C93" s="36"/>
      <c r="D93" s="72">
        <f t="shared" si="26"/>
        <v>0</v>
      </c>
      <c r="E93" s="106"/>
      <c r="F93" s="70">
        <f t="shared" si="27"/>
        <v>0</v>
      </c>
      <c r="G93" s="106"/>
      <c r="H93" s="106"/>
      <c r="I93" s="106"/>
      <c r="J93" s="106"/>
      <c r="K93" s="106"/>
      <c r="L93" s="106"/>
      <c r="M93" s="106"/>
      <c r="N93" s="106"/>
      <c r="O93" s="106"/>
      <c r="P93" s="107"/>
    </row>
    <row r="94" spans="1:16" ht="30.75">
      <c r="A94" s="228" t="s">
        <v>325</v>
      </c>
      <c r="B94" s="32" t="s">
        <v>44</v>
      </c>
      <c r="C94" s="25"/>
      <c r="D94" s="77">
        <f t="shared" si="26"/>
        <v>135955345.36000001</v>
      </c>
      <c r="E94" s="96">
        <f>E95+E98+E101+E104+E111+E114+E117</f>
        <v>0</v>
      </c>
      <c r="F94" s="76">
        <f t="shared" si="27"/>
        <v>135955345.36000001</v>
      </c>
      <c r="G94" s="96">
        <f t="shared" ref="G94:P94" si="30">G95+G98+G101+G104+G111+G114+G117</f>
        <v>0</v>
      </c>
      <c r="H94" s="96">
        <f t="shared" si="30"/>
        <v>0</v>
      </c>
      <c r="I94" s="96">
        <f t="shared" si="30"/>
        <v>0</v>
      </c>
      <c r="J94" s="96">
        <f t="shared" si="30"/>
        <v>0</v>
      </c>
      <c r="K94" s="96">
        <f t="shared" si="30"/>
        <v>0</v>
      </c>
      <c r="L94" s="96">
        <f t="shared" si="30"/>
        <v>0</v>
      </c>
      <c r="M94" s="96">
        <f t="shared" si="30"/>
        <v>13710172.65</v>
      </c>
      <c r="N94" s="96">
        <f t="shared" si="30"/>
        <v>109947154.78</v>
      </c>
      <c r="O94" s="96">
        <f t="shared" si="30"/>
        <v>12298017.93</v>
      </c>
      <c r="P94" s="80">
        <f t="shared" si="30"/>
        <v>0</v>
      </c>
    </row>
    <row r="95" spans="1:16">
      <c r="A95" s="227" t="s">
        <v>168</v>
      </c>
      <c r="B95" s="17" t="s">
        <v>45</v>
      </c>
      <c r="C95" s="25"/>
      <c r="D95" s="72">
        <f t="shared" si="26"/>
        <v>122550686.84</v>
      </c>
      <c r="E95" s="82">
        <f>E96-E97</f>
        <v>0</v>
      </c>
      <c r="F95" s="76">
        <f t="shared" si="27"/>
        <v>122550686.84</v>
      </c>
      <c r="G95" s="82">
        <f t="shared" ref="G95:P95" si="31">G96-G97</f>
        <v>0</v>
      </c>
      <c r="H95" s="82">
        <f t="shared" si="31"/>
        <v>0</v>
      </c>
      <c r="I95" s="82">
        <f t="shared" si="31"/>
        <v>0</v>
      </c>
      <c r="J95" s="82">
        <f t="shared" si="31"/>
        <v>0</v>
      </c>
      <c r="K95" s="82">
        <f t="shared" si="31"/>
        <v>0</v>
      </c>
      <c r="L95" s="82">
        <f t="shared" si="31"/>
        <v>0</v>
      </c>
      <c r="M95" s="82">
        <f t="shared" si="31"/>
        <v>8541521.6600000001</v>
      </c>
      <c r="N95" s="82">
        <f t="shared" si="31"/>
        <v>108642433.43000001</v>
      </c>
      <c r="O95" s="82">
        <f t="shared" si="31"/>
        <v>5366731.75</v>
      </c>
      <c r="P95" s="83">
        <f t="shared" si="31"/>
        <v>0</v>
      </c>
    </row>
    <row r="96" spans="1:16" ht="21">
      <c r="A96" s="225" t="s">
        <v>169</v>
      </c>
      <c r="B96" s="19" t="s">
        <v>46</v>
      </c>
      <c r="C96" s="26" t="s">
        <v>44</v>
      </c>
      <c r="D96" s="77">
        <f t="shared" si="26"/>
        <v>398775132.18000001</v>
      </c>
      <c r="E96" s="90"/>
      <c r="F96" s="76">
        <f t="shared" si="27"/>
        <v>398775132.18000001</v>
      </c>
      <c r="G96" s="90">
        <v>8297468.54</v>
      </c>
      <c r="H96" s="91"/>
      <c r="I96" s="91"/>
      <c r="J96" s="90"/>
      <c r="K96" s="90"/>
      <c r="L96" s="90"/>
      <c r="M96" s="90">
        <v>185150003.46000001</v>
      </c>
      <c r="N96" s="90">
        <v>119401728.98</v>
      </c>
      <c r="O96" s="90">
        <v>102520868.28</v>
      </c>
      <c r="P96" s="92"/>
    </row>
    <row r="97" spans="1:16">
      <c r="A97" s="225" t="s">
        <v>110</v>
      </c>
      <c r="B97" s="15" t="s">
        <v>47</v>
      </c>
      <c r="C97" s="26" t="s">
        <v>132</v>
      </c>
      <c r="D97" s="72">
        <f t="shared" si="26"/>
        <v>276224445.33999997</v>
      </c>
      <c r="E97" s="93"/>
      <c r="F97" s="76">
        <f t="shared" si="27"/>
        <v>276224445.33999997</v>
      </c>
      <c r="G97" s="93">
        <v>8297468.54</v>
      </c>
      <c r="H97" s="94"/>
      <c r="I97" s="94"/>
      <c r="J97" s="93"/>
      <c r="K97" s="93"/>
      <c r="L97" s="93"/>
      <c r="M97" s="93">
        <v>176608481.80000001</v>
      </c>
      <c r="N97" s="93">
        <v>10759295.550000001</v>
      </c>
      <c r="O97" s="93">
        <v>97154136.530000001</v>
      </c>
      <c r="P97" s="95"/>
    </row>
    <row r="98" spans="1:16">
      <c r="A98" s="227" t="s">
        <v>111</v>
      </c>
      <c r="B98" s="17" t="s">
        <v>49</v>
      </c>
      <c r="C98" s="25"/>
      <c r="D98" s="72">
        <f t="shared" si="26"/>
        <v>0</v>
      </c>
      <c r="E98" s="82">
        <f>E99-E100</f>
        <v>0</v>
      </c>
      <c r="F98" s="76">
        <f t="shared" si="27"/>
        <v>0</v>
      </c>
      <c r="G98" s="82">
        <f t="shared" ref="G98:P98" si="32">G99-G100</f>
        <v>0</v>
      </c>
      <c r="H98" s="82">
        <f t="shared" si="32"/>
        <v>0</v>
      </c>
      <c r="I98" s="82">
        <f t="shared" si="32"/>
        <v>0</v>
      </c>
      <c r="J98" s="82">
        <f t="shared" si="32"/>
        <v>0</v>
      </c>
      <c r="K98" s="82">
        <f t="shared" si="32"/>
        <v>0</v>
      </c>
      <c r="L98" s="82">
        <f t="shared" si="32"/>
        <v>0</v>
      </c>
      <c r="M98" s="82">
        <f t="shared" si="32"/>
        <v>0</v>
      </c>
      <c r="N98" s="82">
        <f t="shared" si="32"/>
        <v>0</v>
      </c>
      <c r="O98" s="82">
        <f t="shared" si="32"/>
        <v>0</v>
      </c>
      <c r="P98" s="83">
        <f t="shared" si="32"/>
        <v>0</v>
      </c>
    </row>
    <row r="99" spans="1:16" ht="31.5">
      <c r="A99" s="225" t="s">
        <v>170</v>
      </c>
      <c r="B99" s="19" t="s">
        <v>50</v>
      </c>
      <c r="C99" s="26" t="s">
        <v>45</v>
      </c>
      <c r="D99" s="77">
        <f t="shared" si="26"/>
        <v>24080.74</v>
      </c>
      <c r="E99" s="90"/>
      <c r="F99" s="76">
        <f t="shared" si="27"/>
        <v>24080.74</v>
      </c>
      <c r="G99" s="90"/>
      <c r="H99" s="91"/>
      <c r="I99" s="91"/>
      <c r="J99" s="90"/>
      <c r="K99" s="90"/>
      <c r="L99" s="90"/>
      <c r="M99" s="90">
        <v>24080.74</v>
      </c>
      <c r="N99" s="90"/>
      <c r="O99" s="90"/>
      <c r="P99" s="92"/>
    </row>
    <row r="100" spans="1:16" ht="21">
      <c r="A100" s="231" t="s">
        <v>112</v>
      </c>
      <c r="B100" s="15" t="s">
        <v>51</v>
      </c>
      <c r="C100" s="36" t="s">
        <v>133</v>
      </c>
      <c r="D100" s="72">
        <f t="shared" si="26"/>
        <v>24080.74</v>
      </c>
      <c r="E100" s="93"/>
      <c r="F100" s="70">
        <f t="shared" si="27"/>
        <v>24080.74</v>
      </c>
      <c r="G100" s="93"/>
      <c r="H100" s="94"/>
      <c r="I100" s="94"/>
      <c r="J100" s="93"/>
      <c r="K100" s="93"/>
      <c r="L100" s="93"/>
      <c r="M100" s="93">
        <v>24080.74</v>
      </c>
      <c r="N100" s="93"/>
      <c r="O100" s="93"/>
      <c r="P100" s="95"/>
    </row>
    <row r="101" spans="1:16">
      <c r="A101" s="227" t="s">
        <v>53</v>
      </c>
      <c r="B101" s="32" t="s">
        <v>54</v>
      </c>
      <c r="C101" s="25"/>
      <c r="D101" s="77">
        <f t="shared" si="26"/>
        <v>10764724.890000001</v>
      </c>
      <c r="E101" s="96">
        <f>E102-E103</f>
        <v>0</v>
      </c>
      <c r="F101" s="76">
        <f t="shared" si="27"/>
        <v>10764724.890000001</v>
      </c>
      <c r="G101" s="96">
        <f t="shared" ref="G101:P101" si="33">G102-G103</f>
        <v>0</v>
      </c>
      <c r="H101" s="96">
        <f t="shared" si="33"/>
        <v>0</v>
      </c>
      <c r="I101" s="96">
        <f t="shared" si="33"/>
        <v>0</v>
      </c>
      <c r="J101" s="96">
        <f t="shared" si="33"/>
        <v>0</v>
      </c>
      <c r="K101" s="96">
        <f t="shared" si="33"/>
        <v>0</v>
      </c>
      <c r="L101" s="96">
        <f t="shared" si="33"/>
        <v>0</v>
      </c>
      <c r="M101" s="96">
        <f t="shared" si="33"/>
        <v>4109223.39</v>
      </c>
      <c r="N101" s="96">
        <f t="shared" si="33"/>
        <v>0</v>
      </c>
      <c r="O101" s="96">
        <f t="shared" si="33"/>
        <v>6655501.5</v>
      </c>
      <c r="P101" s="80">
        <f t="shared" si="33"/>
        <v>0</v>
      </c>
    </row>
    <row r="102" spans="1:16" ht="31.5">
      <c r="A102" s="225" t="s">
        <v>171</v>
      </c>
      <c r="B102" s="19" t="s">
        <v>55</v>
      </c>
      <c r="C102" s="26" t="s">
        <v>49</v>
      </c>
      <c r="D102" s="77">
        <f t="shared" si="26"/>
        <v>10904443.470000001</v>
      </c>
      <c r="E102" s="90"/>
      <c r="F102" s="76">
        <f t="shared" si="27"/>
        <v>10904443.470000001</v>
      </c>
      <c r="G102" s="90"/>
      <c r="H102" s="91"/>
      <c r="I102" s="91"/>
      <c r="J102" s="90"/>
      <c r="K102" s="90"/>
      <c r="L102" s="90"/>
      <c r="M102" s="90">
        <v>4248941.97</v>
      </c>
      <c r="N102" s="90"/>
      <c r="O102" s="90">
        <v>6655501.5</v>
      </c>
      <c r="P102" s="92"/>
    </row>
    <row r="103" spans="1:16" ht="21">
      <c r="A103" s="225" t="s">
        <v>113</v>
      </c>
      <c r="B103" s="15" t="s">
        <v>56</v>
      </c>
      <c r="C103" s="36" t="s">
        <v>134</v>
      </c>
      <c r="D103" s="72">
        <f t="shared" si="26"/>
        <v>139718.57999999999</v>
      </c>
      <c r="E103" s="93"/>
      <c r="F103" s="76">
        <f t="shared" si="27"/>
        <v>139718.57999999999</v>
      </c>
      <c r="G103" s="93"/>
      <c r="H103" s="94"/>
      <c r="I103" s="94"/>
      <c r="J103" s="93"/>
      <c r="K103" s="93"/>
      <c r="L103" s="93"/>
      <c r="M103" s="93">
        <v>139718.57999999999</v>
      </c>
      <c r="N103" s="93"/>
      <c r="O103" s="93"/>
      <c r="P103" s="95"/>
    </row>
    <row r="104" spans="1:16">
      <c r="A104" s="227" t="s">
        <v>58</v>
      </c>
      <c r="B104" s="32" t="s">
        <v>59</v>
      </c>
      <c r="C104" s="25"/>
      <c r="D104" s="72">
        <f t="shared" si="26"/>
        <v>599315.36</v>
      </c>
      <c r="E104" s="166">
        <f>E105-E108</f>
        <v>0</v>
      </c>
      <c r="F104" s="76">
        <f t="shared" si="27"/>
        <v>599315.36</v>
      </c>
      <c r="G104" s="166">
        <f t="shared" ref="G104:P104" si="34">G105-G108</f>
        <v>0</v>
      </c>
      <c r="H104" s="166">
        <f t="shared" si="34"/>
        <v>0</v>
      </c>
      <c r="I104" s="166">
        <f t="shared" si="34"/>
        <v>0</v>
      </c>
      <c r="J104" s="166">
        <f t="shared" si="34"/>
        <v>0</v>
      </c>
      <c r="K104" s="166">
        <f t="shared" si="34"/>
        <v>0</v>
      </c>
      <c r="L104" s="166">
        <f t="shared" si="34"/>
        <v>0</v>
      </c>
      <c r="M104" s="166">
        <f t="shared" si="34"/>
        <v>94822.48</v>
      </c>
      <c r="N104" s="166">
        <f t="shared" si="34"/>
        <v>216250</v>
      </c>
      <c r="O104" s="166">
        <f t="shared" si="34"/>
        <v>288242.88</v>
      </c>
      <c r="P104" s="175">
        <f t="shared" si="34"/>
        <v>0</v>
      </c>
    </row>
    <row r="105" spans="1:16" ht="35.25" customHeight="1">
      <c r="A105" s="239" t="s">
        <v>172</v>
      </c>
      <c r="B105" s="172" t="s">
        <v>60</v>
      </c>
      <c r="C105" s="142" t="s">
        <v>61</v>
      </c>
      <c r="D105" s="72">
        <f t="shared" si="26"/>
        <v>4873251.7</v>
      </c>
      <c r="E105" s="103">
        <v>0</v>
      </c>
      <c r="F105" s="76">
        <f t="shared" si="27"/>
        <v>4873251.7</v>
      </c>
      <c r="G105" s="103">
        <v>0</v>
      </c>
      <c r="H105" s="103">
        <v>0</v>
      </c>
      <c r="I105" s="103">
        <v>0</v>
      </c>
      <c r="J105" s="103">
        <v>0</v>
      </c>
      <c r="K105" s="103">
        <v>0</v>
      </c>
      <c r="L105" s="103">
        <v>0</v>
      </c>
      <c r="M105" s="103">
        <v>1411320.38</v>
      </c>
      <c r="N105" s="103">
        <v>834369.3</v>
      </c>
      <c r="O105" s="103">
        <v>2627562.02</v>
      </c>
      <c r="P105" s="104">
        <v>0</v>
      </c>
    </row>
    <row r="106" spans="1:16" ht="21">
      <c r="A106" s="224" t="s">
        <v>223</v>
      </c>
      <c r="B106" s="15" t="s">
        <v>60</v>
      </c>
      <c r="C106" s="179" t="s">
        <v>222</v>
      </c>
      <c r="D106" s="77">
        <f t="shared" si="26"/>
        <v>80345</v>
      </c>
      <c r="E106" s="99"/>
      <c r="F106" s="76">
        <f t="shared" si="27"/>
        <v>80345</v>
      </c>
      <c r="G106" s="99"/>
      <c r="H106" s="99"/>
      <c r="I106" s="99"/>
      <c r="J106" s="99"/>
      <c r="K106" s="99"/>
      <c r="L106" s="99"/>
      <c r="M106" s="99"/>
      <c r="N106" s="99"/>
      <c r="O106" s="99">
        <v>80345</v>
      </c>
      <c r="P106" s="100"/>
    </row>
    <row r="107" spans="1:16" hidden="1">
      <c r="A107" s="237"/>
      <c r="B107" s="15"/>
      <c r="C107" s="20"/>
      <c r="D107" s="77"/>
      <c r="E107" s="99"/>
      <c r="F107" s="76"/>
      <c r="G107" s="99"/>
      <c r="H107" s="99"/>
      <c r="I107" s="99"/>
      <c r="J107" s="99"/>
      <c r="K107" s="99"/>
      <c r="L107" s="99"/>
      <c r="M107" s="99"/>
      <c r="N107" s="99"/>
      <c r="O107" s="99"/>
      <c r="P107" s="100"/>
    </row>
    <row r="108" spans="1:16" ht="21">
      <c r="A108" s="238" t="s">
        <v>173</v>
      </c>
      <c r="B108" s="141" t="s">
        <v>62</v>
      </c>
      <c r="C108" s="168" t="s">
        <v>63</v>
      </c>
      <c r="D108" s="77">
        <f>F108+P108-E108</f>
        <v>4273936.34</v>
      </c>
      <c r="E108" s="106">
        <v>0</v>
      </c>
      <c r="F108" s="76">
        <f>H108+I108+J108+M108+O108+K108+L108+N108-G108</f>
        <v>4273936.34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1316497.8999999999</v>
      </c>
      <c r="N108" s="106">
        <v>618119.30000000005</v>
      </c>
      <c r="O108" s="106">
        <v>2339319.14</v>
      </c>
      <c r="P108" s="107">
        <v>0</v>
      </c>
    </row>
    <row r="109" spans="1:16" ht="21">
      <c r="A109" s="224" t="s">
        <v>220</v>
      </c>
      <c r="B109" s="19" t="s">
        <v>62</v>
      </c>
      <c r="C109" s="181" t="s">
        <v>221</v>
      </c>
      <c r="D109" s="182">
        <f>F109+P109-E109</f>
        <v>29000</v>
      </c>
      <c r="E109" s="115"/>
      <c r="F109" s="212">
        <f>H109+I109+J109+M109+O109+K109+L109+N109-G109</f>
        <v>29000</v>
      </c>
      <c r="G109" s="115"/>
      <c r="H109" s="116"/>
      <c r="I109" s="116"/>
      <c r="J109" s="115"/>
      <c r="K109" s="115"/>
      <c r="L109" s="115"/>
      <c r="M109" s="115"/>
      <c r="N109" s="115"/>
      <c r="O109" s="115">
        <v>29000</v>
      </c>
      <c r="P109" s="117"/>
    </row>
    <row r="110" spans="1:16" hidden="1">
      <c r="A110" s="237"/>
      <c r="B110" s="19"/>
      <c r="C110" s="26"/>
      <c r="D110" s="72"/>
      <c r="E110" s="93"/>
      <c r="F110" s="70"/>
      <c r="G110" s="93"/>
      <c r="H110" s="94"/>
      <c r="I110" s="94"/>
      <c r="J110" s="93"/>
      <c r="K110" s="93"/>
      <c r="L110" s="93"/>
      <c r="M110" s="93"/>
      <c r="N110" s="93"/>
      <c r="O110" s="93"/>
      <c r="P110" s="95"/>
    </row>
    <row r="111" spans="1:16">
      <c r="A111" s="223" t="s">
        <v>206</v>
      </c>
      <c r="B111" s="32" t="s">
        <v>118</v>
      </c>
      <c r="C111" s="25"/>
      <c r="D111" s="72">
        <f t="shared" ref="D111:D149" si="35">F111+P111-E111</f>
        <v>0</v>
      </c>
      <c r="E111" s="82">
        <f>E112-E113</f>
        <v>0</v>
      </c>
      <c r="F111" s="70">
        <f t="shared" ref="F111:F149" si="36">H111+I111+J111+M111+O111+K111+L111+N111-G111</f>
        <v>0</v>
      </c>
      <c r="G111" s="82">
        <f t="shared" ref="G111:P111" si="37">G112-G113</f>
        <v>0</v>
      </c>
      <c r="H111" s="82">
        <f t="shared" si="37"/>
        <v>0</v>
      </c>
      <c r="I111" s="82">
        <f t="shared" si="37"/>
        <v>0</v>
      </c>
      <c r="J111" s="82">
        <f t="shared" si="37"/>
        <v>0</v>
      </c>
      <c r="K111" s="82">
        <f t="shared" si="37"/>
        <v>0</v>
      </c>
      <c r="L111" s="82">
        <f t="shared" si="37"/>
        <v>0</v>
      </c>
      <c r="M111" s="82">
        <f t="shared" si="37"/>
        <v>0</v>
      </c>
      <c r="N111" s="82">
        <f t="shared" si="37"/>
        <v>0</v>
      </c>
      <c r="O111" s="82">
        <f t="shared" si="37"/>
        <v>0</v>
      </c>
      <c r="P111" s="83">
        <f t="shared" si="37"/>
        <v>0</v>
      </c>
    </row>
    <row r="112" spans="1:16" ht="21">
      <c r="A112" s="225" t="s">
        <v>207</v>
      </c>
      <c r="B112" s="19" t="s">
        <v>119</v>
      </c>
      <c r="C112" s="26" t="s">
        <v>54</v>
      </c>
      <c r="D112" s="77">
        <f t="shared" si="35"/>
        <v>0</v>
      </c>
      <c r="E112" s="90"/>
      <c r="F112" s="76">
        <f t="shared" si="36"/>
        <v>0</v>
      </c>
      <c r="G112" s="90"/>
      <c r="H112" s="91"/>
      <c r="I112" s="91"/>
      <c r="J112" s="90"/>
      <c r="K112" s="90"/>
      <c r="L112" s="90"/>
      <c r="M112" s="90"/>
      <c r="N112" s="90"/>
      <c r="O112" s="90"/>
      <c r="P112" s="92"/>
    </row>
    <row r="113" spans="1:16">
      <c r="A113" s="233" t="s">
        <v>208</v>
      </c>
      <c r="B113" s="15" t="s">
        <v>120</v>
      </c>
      <c r="C113" s="36" t="s">
        <v>135</v>
      </c>
      <c r="D113" s="72">
        <f t="shared" si="35"/>
        <v>0</v>
      </c>
      <c r="E113" s="97"/>
      <c r="F113" s="76">
        <f t="shared" si="36"/>
        <v>0</v>
      </c>
      <c r="G113" s="97"/>
      <c r="H113" s="99"/>
      <c r="I113" s="99"/>
      <c r="J113" s="97"/>
      <c r="K113" s="97"/>
      <c r="L113" s="97"/>
      <c r="M113" s="97"/>
      <c r="N113" s="97"/>
      <c r="O113" s="97"/>
      <c r="P113" s="100"/>
    </row>
    <row r="114" spans="1:16" ht="21">
      <c r="A114" s="223" t="s">
        <v>121</v>
      </c>
      <c r="B114" s="141" t="s">
        <v>64</v>
      </c>
      <c r="C114" s="142"/>
      <c r="D114" s="72">
        <f t="shared" si="35"/>
        <v>0</v>
      </c>
      <c r="E114" s="143">
        <f>E115-E116</f>
        <v>0</v>
      </c>
      <c r="F114" s="76">
        <f t="shared" si="36"/>
        <v>0</v>
      </c>
      <c r="G114" s="143">
        <f t="shared" ref="G114:P114" si="38">G115-G116</f>
        <v>0</v>
      </c>
      <c r="H114" s="143">
        <f t="shared" si="38"/>
        <v>0</v>
      </c>
      <c r="I114" s="143">
        <f t="shared" si="38"/>
        <v>0</v>
      </c>
      <c r="J114" s="143">
        <f t="shared" si="38"/>
        <v>0</v>
      </c>
      <c r="K114" s="143">
        <f t="shared" si="38"/>
        <v>0</v>
      </c>
      <c r="L114" s="143">
        <f t="shared" si="38"/>
        <v>0</v>
      </c>
      <c r="M114" s="143">
        <f t="shared" si="38"/>
        <v>0</v>
      </c>
      <c r="N114" s="143">
        <f t="shared" si="38"/>
        <v>0</v>
      </c>
      <c r="O114" s="143">
        <f t="shared" si="38"/>
        <v>0</v>
      </c>
      <c r="P114" s="144">
        <f t="shared" si="38"/>
        <v>0</v>
      </c>
    </row>
    <row r="115" spans="1:16" ht="22.5">
      <c r="A115" s="225" t="s">
        <v>174</v>
      </c>
      <c r="B115" s="15" t="s">
        <v>175</v>
      </c>
      <c r="C115" s="163" t="s">
        <v>204</v>
      </c>
      <c r="D115" s="72">
        <f t="shared" si="35"/>
        <v>0</v>
      </c>
      <c r="E115" s="97"/>
      <c r="F115" s="76">
        <f t="shared" si="36"/>
        <v>0</v>
      </c>
      <c r="G115" s="97"/>
      <c r="H115" s="99"/>
      <c r="I115" s="99"/>
      <c r="J115" s="97"/>
      <c r="K115" s="97"/>
      <c r="L115" s="97"/>
      <c r="M115" s="97"/>
      <c r="N115" s="97"/>
      <c r="O115" s="97"/>
      <c r="P115" s="100"/>
    </row>
    <row r="116" spans="1:16">
      <c r="A116" s="233" t="s">
        <v>122</v>
      </c>
      <c r="B116" s="15" t="s">
        <v>176</v>
      </c>
      <c r="C116" s="26" t="s">
        <v>136</v>
      </c>
      <c r="D116" s="72">
        <f t="shared" si="35"/>
        <v>0</v>
      </c>
      <c r="E116" s="97"/>
      <c r="F116" s="76">
        <f t="shared" si="36"/>
        <v>0</v>
      </c>
      <c r="G116" s="97"/>
      <c r="H116" s="99"/>
      <c r="I116" s="99"/>
      <c r="J116" s="97"/>
      <c r="K116" s="97"/>
      <c r="L116" s="97"/>
      <c r="M116" s="97"/>
      <c r="N116" s="97"/>
      <c r="O116" s="97"/>
      <c r="P116" s="100"/>
    </row>
    <row r="117" spans="1:16">
      <c r="A117" s="223" t="s">
        <v>108</v>
      </c>
      <c r="B117" s="141" t="s">
        <v>137</v>
      </c>
      <c r="C117" s="236" t="s">
        <v>136</v>
      </c>
      <c r="D117" s="72">
        <f t="shared" si="35"/>
        <v>2040618.27</v>
      </c>
      <c r="E117" s="105"/>
      <c r="F117" s="70">
        <f t="shared" si="36"/>
        <v>2040618.27</v>
      </c>
      <c r="G117" s="105"/>
      <c r="H117" s="106"/>
      <c r="I117" s="106"/>
      <c r="J117" s="105"/>
      <c r="K117" s="105"/>
      <c r="L117" s="105"/>
      <c r="M117" s="105">
        <v>964605.12</v>
      </c>
      <c r="N117" s="105">
        <v>1088471.3500000001</v>
      </c>
      <c r="O117" s="105">
        <v>-12458.2</v>
      </c>
      <c r="P117" s="107"/>
    </row>
    <row r="118" spans="1:16" ht="20.25">
      <c r="A118" s="235" t="s">
        <v>324</v>
      </c>
      <c r="B118" s="32" t="s">
        <v>48</v>
      </c>
      <c r="C118" s="25"/>
      <c r="D118" s="77">
        <f t="shared" si="35"/>
        <v>114690726.66</v>
      </c>
      <c r="E118" s="96">
        <f>E119-E138</f>
        <v>0</v>
      </c>
      <c r="F118" s="76">
        <f t="shared" si="36"/>
        <v>114690726.66</v>
      </c>
      <c r="G118" s="96">
        <f t="shared" ref="G118:P118" si="39">G119-G138</f>
        <v>0</v>
      </c>
      <c r="H118" s="96">
        <f t="shared" si="39"/>
        <v>0</v>
      </c>
      <c r="I118" s="96">
        <f t="shared" si="39"/>
        <v>0</v>
      </c>
      <c r="J118" s="96">
        <f t="shared" si="39"/>
        <v>0</v>
      </c>
      <c r="K118" s="96">
        <f t="shared" si="39"/>
        <v>0</v>
      </c>
      <c r="L118" s="96">
        <f t="shared" si="39"/>
        <v>0</v>
      </c>
      <c r="M118" s="96">
        <f t="shared" si="39"/>
        <v>110638950.23</v>
      </c>
      <c r="N118" s="96">
        <f t="shared" si="39"/>
        <v>4220308.76</v>
      </c>
      <c r="O118" s="96">
        <f t="shared" si="39"/>
        <v>-168532.33</v>
      </c>
      <c r="P118" s="80">
        <f t="shared" si="39"/>
        <v>0</v>
      </c>
    </row>
    <row r="119" spans="1:16" ht="31.5">
      <c r="A119" s="234" t="s">
        <v>323</v>
      </c>
      <c r="B119" s="32" t="s">
        <v>52</v>
      </c>
      <c r="C119" s="25"/>
      <c r="D119" s="72">
        <f t="shared" si="35"/>
        <v>138215718.49000001</v>
      </c>
      <c r="E119" s="96">
        <f>E120+E123+E126+E129+E132+E135</f>
        <v>0</v>
      </c>
      <c r="F119" s="76">
        <f t="shared" si="36"/>
        <v>138215718.49000001</v>
      </c>
      <c r="G119" s="96">
        <f t="shared" ref="G119:P119" si="40">G120+G123+G126+G129+G132+G135</f>
        <v>0</v>
      </c>
      <c r="H119" s="96">
        <f t="shared" si="40"/>
        <v>0</v>
      </c>
      <c r="I119" s="96">
        <f t="shared" si="40"/>
        <v>0</v>
      </c>
      <c r="J119" s="96">
        <f t="shared" si="40"/>
        <v>0</v>
      </c>
      <c r="K119" s="96">
        <f t="shared" si="40"/>
        <v>0</v>
      </c>
      <c r="L119" s="96">
        <f t="shared" si="40"/>
        <v>0</v>
      </c>
      <c r="M119" s="96">
        <f t="shared" si="40"/>
        <v>111984713.8</v>
      </c>
      <c r="N119" s="96">
        <f t="shared" si="40"/>
        <v>23688814.039999999</v>
      </c>
      <c r="O119" s="96">
        <f t="shared" si="40"/>
        <v>2542190.65</v>
      </c>
      <c r="P119" s="80">
        <f t="shared" si="40"/>
        <v>0</v>
      </c>
    </row>
    <row r="120" spans="1:16" ht="21">
      <c r="A120" s="227" t="s">
        <v>178</v>
      </c>
      <c r="B120" s="17" t="s">
        <v>57</v>
      </c>
      <c r="C120" s="25"/>
      <c r="D120" s="72">
        <f t="shared" si="35"/>
        <v>52936255.119999997</v>
      </c>
      <c r="E120" s="82">
        <f>E121-E122</f>
        <v>0</v>
      </c>
      <c r="F120" s="76">
        <f t="shared" si="36"/>
        <v>52936255.119999997</v>
      </c>
      <c r="G120" s="82">
        <f t="shared" ref="G120:P120" si="41">G121-G122</f>
        <v>0</v>
      </c>
      <c r="H120" s="82">
        <f t="shared" si="41"/>
        <v>0</v>
      </c>
      <c r="I120" s="82">
        <f t="shared" si="41"/>
        <v>0</v>
      </c>
      <c r="J120" s="82">
        <f t="shared" si="41"/>
        <v>0</v>
      </c>
      <c r="K120" s="82">
        <f t="shared" si="41"/>
        <v>0</v>
      </c>
      <c r="L120" s="82">
        <f t="shared" si="41"/>
        <v>0</v>
      </c>
      <c r="M120" s="82">
        <f t="shared" si="41"/>
        <v>14347215.119999999</v>
      </c>
      <c r="N120" s="82">
        <f t="shared" si="41"/>
        <v>35350986.280000001</v>
      </c>
      <c r="O120" s="82">
        <f t="shared" si="41"/>
        <v>3238053.72</v>
      </c>
      <c r="P120" s="83">
        <f t="shared" si="41"/>
        <v>0</v>
      </c>
    </row>
    <row r="121" spans="1:16" ht="31.5">
      <c r="A121" s="233" t="s">
        <v>179</v>
      </c>
      <c r="B121" s="19" t="s">
        <v>139</v>
      </c>
      <c r="C121" s="26" t="s">
        <v>65</v>
      </c>
      <c r="D121" s="77">
        <f t="shared" si="35"/>
        <v>837290454.89999998</v>
      </c>
      <c r="E121" s="90"/>
      <c r="F121" s="76">
        <f t="shared" si="36"/>
        <v>837290454.89999998</v>
      </c>
      <c r="G121" s="90"/>
      <c r="H121" s="91"/>
      <c r="I121" s="91"/>
      <c r="J121" s="90"/>
      <c r="K121" s="90"/>
      <c r="L121" s="90"/>
      <c r="M121" s="90">
        <v>609515187.24000001</v>
      </c>
      <c r="N121" s="90">
        <v>145893388.40000001</v>
      </c>
      <c r="O121" s="90">
        <v>81881879.260000005</v>
      </c>
      <c r="P121" s="92"/>
    </row>
    <row r="122" spans="1:16">
      <c r="A122" s="224" t="s">
        <v>180</v>
      </c>
      <c r="B122" s="15" t="s">
        <v>140</v>
      </c>
      <c r="C122" s="36" t="s">
        <v>66</v>
      </c>
      <c r="D122" s="72">
        <f t="shared" si="35"/>
        <v>784354199.77999997</v>
      </c>
      <c r="E122" s="93"/>
      <c r="F122" s="76">
        <f t="shared" si="36"/>
        <v>784354199.77999997</v>
      </c>
      <c r="G122" s="93"/>
      <c r="H122" s="94"/>
      <c r="I122" s="94"/>
      <c r="J122" s="93"/>
      <c r="K122" s="93"/>
      <c r="L122" s="93"/>
      <c r="M122" s="93">
        <v>595167972.12</v>
      </c>
      <c r="N122" s="93">
        <v>110542402.12</v>
      </c>
      <c r="O122" s="93">
        <v>78643825.540000007</v>
      </c>
      <c r="P122" s="95"/>
    </row>
    <row r="123" spans="1:16">
      <c r="A123" s="223" t="s">
        <v>138</v>
      </c>
      <c r="B123" s="32" t="s">
        <v>63</v>
      </c>
      <c r="C123" s="25"/>
      <c r="D123" s="72">
        <f t="shared" si="35"/>
        <v>0</v>
      </c>
      <c r="E123" s="75">
        <f>E124-E125</f>
        <v>0</v>
      </c>
      <c r="F123" s="76">
        <f t="shared" si="36"/>
        <v>0</v>
      </c>
      <c r="G123" s="75">
        <f t="shared" ref="G123:P123" si="42">G124-G125</f>
        <v>0</v>
      </c>
      <c r="H123" s="75">
        <f t="shared" si="42"/>
        <v>0</v>
      </c>
      <c r="I123" s="75">
        <f t="shared" si="42"/>
        <v>0</v>
      </c>
      <c r="J123" s="75">
        <f t="shared" si="42"/>
        <v>0</v>
      </c>
      <c r="K123" s="75">
        <f t="shared" si="42"/>
        <v>0</v>
      </c>
      <c r="L123" s="75">
        <f t="shared" si="42"/>
        <v>0</v>
      </c>
      <c r="M123" s="75">
        <f t="shared" si="42"/>
        <v>0</v>
      </c>
      <c r="N123" s="75">
        <f t="shared" si="42"/>
        <v>0</v>
      </c>
      <c r="O123" s="75">
        <f t="shared" si="42"/>
        <v>0</v>
      </c>
      <c r="P123" s="80">
        <f t="shared" si="42"/>
        <v>0</v>
      </c>
    </row>
    <row r="124" spans="1:16" ht="35.25" customHeight="1">
      <c r="A124" s="232" t="s">
        <v>181</v>
      </c>
      <c r="B124" s="19" t="s">
        <v>69</v>
      </c>
      <c r="C124" s="26" t="s">
        <v>67</v>
      </c>
      <c r="D124" s="77">
        <f t="shared" si="35"/>
        <v>0</v>
      </c>
      <c r="E124" s="91"/>
      <c r="F124" s="76">
        <f t="shared" si="36"/>
        <v>0</v>
      </c>
      <c r="G124" s="91"/>
      <c r="H124" s="91"/>
      <c r="I124" s="91"/>
      <c r="J124" s="91"/>
      <c r="K124" s="91"/>
      <c r="L124" s="91"/>
      <c r="M124" s="91"/>
      <c r="N124" s="91"/>
      <c r="O124" s="91"/>
      <c r="P124" s="92"/>
    </row>
    <row r="125" spans="1:16" ht="24.75" customHeight="1">
      <c r="A125" s="231" t="s">
        <v>182</v>
      </c>
      <c r="B125" s="21" t="s">
        <v>71</v>
      </c>
      <c r="C125" s="22" t="s">
        <v>68</v>
      </c>
      <c r="D125" s="128">
        <f t="shared" si="35"/>
        <v>0</v>
      </c>
      <c r="E125" s="99"/>
      <c r="F125" s="98">
        <f t="shared" si="36"/>
        <v>0</v>
      </c>
      <c r="G125" s="99"/>
      <c r="H125" s="99"/>
      <c r="I125" s="99"/>
      <c r="J125" s="99"/>
      <c r="K125" s="99"/>
      <c r="L125" s="99"/>
      <c r="M125" s="99"/>
      <c r="N125" s="99"/>
      <c r="O125" s="99"/>
      <c r="P125" s="100"/>
    </row>
    <row r="126" spans="1:16" ht="21">
      <c r="A126" s="229" t="s">
        <v>185</v>
      </c>
      <c r="B126" s="17" t="s">
        <v>135</v>
      </c>
      <c r="C126" s="129"/>
      <c r="D126" s="72">
        <f t="shared" si="35"/>
        <v>0</v>
      </c>
      <c r="E126" s="108">
        <f>E127-E128</f>
        <v>0</v>
      </c>
      <c r="F126" s="72">
        <f t="shared" si="36"/>
        <v>0</v>
      </c>
      <c r="G126" s="108">
        <f t="shared" ref="G126:P126" si="43">G127-G128</f>
        <v>0</v>
      </c>
      <c r="H126" s="108">
        <f t="shared" si="43"/>
        <v>0</v>
      </c>
      <c r="I126" s="108">
        <f t="shared" si="43"/>
        <v>0</v>
      </c>
      <c r="J126" s="108">
        <f t="shared" si="43"/>
        <v>0</v>
      </c>
      <c r="K126" s="108">
        <f t="shared" si="43"/>
        <v>0</v>
      </c>
      <c r="L126" s="108">
        <f t="shared" si="43"/>
        <v>0</v>
      </c>
      <c r="M126" s="108">
        <f t="shared" si="43"/>
        <v>0</v>
      </c>
      <c r="N126" s="108">
        <f t="shared" si="43"/>
        <v>0</v>
      </c>
      <c r="O126" s="108">
        <f t="shared" si="43"/>
        <v>0</v>
      </c>
      <c r="P126" s="83">
        <f t="shared" si="43"/>
        <v>0</v>
      </c>
    </row>
    <row r="127" spans="1:16" ht="31.5">
      <c r="A127" s="226" t="s">
        <v>187</v>
      </c>
      <c r="B127" s="39" t="s">
        <v>183</v>
      </c>
      <c r="C127" s="40" t="s">
        <v>70</v>
      </c>
      <c r="D127" s="76">
        <f t="shared" si="35"/>
        <v>0</v>
      </c>
      <c r="E127" s="102"/>
      <c r="F127" s="76">
        <f t="shared" si="36"/>
        <v>0</v>
      </c>
      <c r="G127" s="102"/>
      <c r="H127" s="103"/>
      <c r="I127" s="103"/>
      <c r="J127" s="102"/>
      <c r="K127" s="102"/>
      <c r="L127" s="102"/>
      <c r="M127" s="102"/>
      <c r="N127" s="102"/>
      <c r="O127" s="102"/>
      <c r="P127" s="104"/>
    </row>
    <row r="128" spans="1:16" ht="21">
      <c r="A128" s="230" t="s">
        <v>186</v>
      </c>
      <c r="B128" s="135" t="s">
        <v>184</v>
      </c>
      <c r="C128" s="155" t="s">
        <v>72</v>
      </c>
      <c r="D128" s="70">
        <f t="shared" si="35"/>
        <v>0</v>
      </c>
      <c r="E128" s="105"/>
      <c r="F128" s="70">
        <f t="shared" si="36"/>
        <v>0</v>
      </c>
      <c r="G128" s="105"/>
      <c r="H128" s="105"/>
      <c r="I128" s="106"/>
      <c r="J128" s="105"/>
      <c r="K128" s="105"/>
      <c r="L128" s="105"/>
      <c r="M128" s="105"/>
      <c r="N128" s="105"/>
      <c r="O128" s="105"/>
      <c r="P128" s="107"/>
    </row>
    <row r="129" spans="1:19">
      <c r="A129" s="229" t="s">
        <v>188</v>
      </c>
      <c r="B129" s="32" t="s">
        <v>73</v>
      </c>
      <c r="C129" s="18"/>
      <c r="D129" s="76">
        <f t="shared" si="35"/>
        <v>0</v>
      </c>
      <c r="E129" s="75">
        <f>E130-E131</f>
        <v>0</v>
      </c>
      <c r="F129" s="76">
        <f t="shared" si="36"/>
        <v>0</v>
      </c>
      <c r="G129" s="75">
        <f t="shared" ref="G129:P129" si="44">G130-G131</f>
        <v>0</v>
      </c>
      <c r="H129" s="75">
        <f t="shared" si="44"/>
        <v>0</v>
      </c>
      <c r="I129" s="75">
        <f t="shared" si="44"/>
        <v>0</v>
      </c>
      <c r="J129" s="75">
        <f t="shared" si="44"/>
        <v>0</v>
      </c>
      <c r="K129" s="75">
        <f t="shared" si="44"/>
        <v>0</v>
      </c>
      <c r="L129" s="75">
        <f t="shared" si="44"/>
        <v>0</v>
      </c>
      <c r="M129" s="75">
        <f t="shared" si="44"/>
        <v>0</v>
      </c>
      <c r="N129" s="75">
        <f t="shared" si="44"/>
        <v>0</v>
      </c>
      <c r="O129" s="75">
        <f t="shared" si="44"/>
        <v>0</v>
      </c>
      <c r="P129" s="80">
        <f t="shared" si="44"/>
        <v>0</v>
      </c>
    </row>
    <row r="130" spans="1:19" ht="31.5">
      <c r="A130" s="226" t="s">
        <v>189</v>
      </c>
      <c r="B130" s="41" t="s">
        <v>74</v>
      </c>
      <c r="C130" s="42" t="s">
        <v>75</v>
      </c>
      <c r="D130" s="76">
        <f t="shared" si="35"/>
        <v>0</v>
      </c>
      <c r="E130" s="109"/>
      <c r="F130" s="76">
        <f t="shared" si="36"/>
        <v>0</v>
      </c>
      <c r="G130" s="109"/>
      <c r="H130" s="109"/>
      <c r="I130" s="110"/>
      <c r="J130" s="109"/>
      <c r="K130" s="109"/>
      <c r="L130" s="109"/>
      <c r="M130" s="109"/>
      <c r="N130" s="109"/>
      <c r="O130" s="109"/>
      <c r="P130" s="111"/>
    </row>
    <row r="131" spans="1:19" ht="21">
      <c r="A131" s="226" t="s">
        <v>190</v>
      </c>
      <c r="B131" s="23" t="s">
        <v>76</v>
      </c>
      <c r="C131" s="43" t="s">
        <v>77</v>
      </c>
      <c r="D131" s="70">
        <f t="shared" si="35"/>
        <v>0</v>
      </c>
      <c r="E131" s="112"/>
      <c r="F131" s="76">
        <f t="shared" si="36"/>
        <v>0</v>
      </c>
      <c r="G131" s="112"/>
      <c r="H131" s="112"/>
      <c r="I131" s="113"/>
      <c r="J131" s="112"/>
      <c r="K131" s="112"/>
      <c r="L131" s="112"/>
      <c r="M131" s="112"/>
      <c r="N131" s="112"/>
      <c r="O131" s="112"/>
      <c r="P131" s="114"/>
    </row>
    <row r="132" spans="1:19">
      <c r="A132" s="229" t="s">
        <v>78</v>
      </c>
      <c r="B132" s="17" t="s">
        <v>79</v>
      </c>
      <c r="C132" s="44"/>
      <c r="D132" s="70">
        <f t="shared" si="35"/>
        <v>131356848.18000001</v>
      </c>
      <c r="E132" s="108">
        <f>E133-E134</f>
        <v>0</v>
      </c>
      <c r="F132" s="76">
        <f t="shared" si="36"/>
        <v>131356848.18000001</v>
      </c>
      <c r="G132" s="108">
        <f t="shared" ref="G132:P132" si="45">G133-G134</f>
        <v>0</v>
      </c>
      <c r="H132" s="108">
        <f t="shared" si="45"/>
        <v>0</v>
      </c>
      <c r="I132" s="108">
        <f t="shared" si="45"/>
        <v>0</v>
      </c>
      <c r="J132" s="108">
        <f t="shared" si="45"/>
        <v>0</v>
      </c>
      <c r="K132" s="108">
        <f t="shared" si="45"/>
        <v>0</v>
      </c>
      <c r="L132" s="108">
        <f t="shared" si="45"/>
        <v>0</v>
      </c>
      <c r="M132" s="108">
        <f t="shared" si="45"/>
        <v>131356848.18000001</v>
      </c>
      <c r="N132" s="108">
        <f t="shared" si="45"/>
        <v>0</v>
      </c>
      <c r="O132" s="108">
        <f t="shared" si="45"/>
        <v>0</v>
      </c>
      <c r="P132" s="83">
        <f t="shared" si="45"/>
        <v>0</v>
      </c>
    </row>
    <row r="133" spans="1:19" ht="23.25" customHeight="1">
      <c r="A133" s="225" t="s">
        <v>191</v>
      </c>
      <c r="B133" s="45" t="s">
        <v>80</v>
      </c>
      <c r="C133" s="16" t="s">
        <v>81</v>
      </c>
      <c r="D133" s="76">
        <f t="shared" si="35"/>
        <v>131356848.18000001</v>
      </c>
      <c r="E133" s="115"/>
      <c r="F133" s="76">
        <f t="shared" si="36"/>
        <v>131356848.18000001</v>
      </c>
      <c r="G133" s="115"/>
      <c r="H133" s="115"/>
      <c r="I133" s="116"/>
      <c r="J133" s="115"/>
      <c r="K133" s="115"/>
      <c r="L133" s="115"/>
      <c r="M133" s="115">
        <v>131356848.18000001</v>
      </c>
      <c r="N133" s="115"/>
      <c r="O133" s="115"/>
      <c r="P133" s="117"/>
    </row>
    <row r="134" spans="1:19" ht="21">
      <c r="A134" s="225" t="s">
        <v>114</v>
      </c>
      <c r="B134" s="21" t="s">
        <v>82</v>
      </c>
      <c r="C134" s="16" t="s">
        <v>83</v>
      </c>
      <c r="D134" s="70">
        <f t="shared" si="35"/>
        <v>0</v>
      </c>
      <c r="E134" s="97"/>
      <c r="F134" s="76">
        <f t="shared" si="36"/>
        <v>0</v>
      </c>
      <c r="G134" s="97"/>
      <c r="H134" s="97"/>
      <c r="I134" s="99"/>
      <c r="J134" s="97"/>
      <c r="K134" s="97"/>
      <c r="L134" s="97"/>
      <c r="M134" s="97"/>
      <c r="N134" s="97"/>
      <c r="O134" s="97"/>
      <c r="P134" s="100"/>
    </row>
    <row r="135" spans="1:19" ht="21">
      <c r="A135" s="222" t="s">
        <v>192</v>
      </c>
      <c r="B135" s="17" t="s">
        <v>84</v>
      </c>
      <c r="C135" s="44"/>
      <c r="D135" s="70">
        <f t="shared" si="35"/>
        <v>-46077384.810000002</v>
      </c>
      <c r="E135" s="82">
        <f>E136-E137</f>
        <v>0</v>
      </c>
      <c r="F135" s="76">
        <f t="shared" si="36"/>
        <v>-46077384.810000002</v>
      </c>
      <c r="G135" s="82">
        <f t="shared" ref="G135:P135" si="46">G136-G137</f>
        <v>0</v>
      </c>
      <c r="H135" s="82">
        <f t="shared" si="46"/>
        <v>0</v>
      </c>
      <c r="I135" s="82">
        <f t="shared" si="46"/>
        <v>0</v>
      </c>
      <c r="J135" s="82">
        <f t="shared" si="46"/>
        <v>0</v>
      </c>
      <c r="K135" s="82">
        <f t="shared" si="46"/>
        <v>0</v>
      </c>
      <c r="L135" s="82">
        <f t="shared" si="46"/>
        <v>0</v>
      </c>
      <c r="M135" s="82">
        <f t="shared" si="46"/>
        <v>-33719349.5</v>
      </c>
      <c r="N135" s="82">
        <f t="shared" si="46"/>
        <v>-11662172.24</v>
      </c>
      <c r="O135" s="82">
        <f t="shared" si="46"/>
        <v>-695863.07</v>
      </c>
      <c r="P135" s="83">
        <f t="shared" si="46"/>
        <v>0</v>
      </c>
    </row>
    <row r="136" spans="1:19" ht="22.5" customHeight="1">
      <c r="A136" s="225" t="s">
        <v>193</v>
      </c>
      <c r="B136" s="19" t="s">
        <v>85</v>
      </c>
      <c r="C136" s="16" t="s">
        <v>86</v>
      </c>
      <c r="D136" s="76">
        <f t="shared" si="35"/>
        <v>993186756.41999996</v>
      </c>
      <c r="E136" s="90"/>
      <c r="F136" s="76">
        <f t="shared" si="36"/>
        <v>993186756.41999996</v>
      </c>
      <c r="G136" s="90"/>
      <c r="H136" s="90"/>
      <c r="I136" s="91"/>
      <c r="J136" s="90"/>
      <c r="K136" s="90"/>
      <c r="L136" s="90"/>
      <c r="M136" s="90">
        <v>808088940.09000003</v>
      </c>
      <c r="N136" s="90">
        <v>117499259.27</v>
      </c>
      <c r="O136" s="90">
        <v>67598557.060000002</v>
      </c>
      <c r="P136" s="92"/>
    </row>
    <row r="137" spans="1:19" ht="21">
      <c r="A137" s="225" t="s">
        <v>115</v>
      </c>
      <c r="B137" s="15" t="s">
        <v>87</v>
      </c>
      <c r="C137" s="20" t="s">
        <v>88</v>
      </c>
      <c r="D137" s="70">
        <f t="shared" si="35"/>
        <v>1039264141.23</v>
      </c>
      <c r="E137" s="93"/>
      <c r="F137" s="70">
        <f t="shared" si="36"/>
        <v>1039264141.23</v>
      </c>
      <c r="G137" s="93"/>
      <c r="H137" s="93"/>
      <c r="I137" s="94"/>
      <c r="J137" s="93"/>
      <c r="K137" s="93"/>
      <c r="L137" s="93"/>
      <c r="M137" s="93">
        <v>841808289.59000003</v>
      </c>
      <c r="N137" s="93">
        <v>129161431.51000001</v>
      </c>
      <c r="O137" s="93">
        <v>68294420.129999995</v>
      </c>
      <c r="P137" s="95"/>
    </row>
    <row r="138" spans="1:19" ht="20.25">
      <c r="A138" s="228" t="s">
        <v>322</v>
      </c>
      <c r="B138" s="32" t="s">
        <v>65</v>
      </c>
      <c r="C138" s="18"/>
      <c r="D138" s="76">
        <f t="shared" si="35"/>
        <v>23524991.829999998</v>
      </c>
      <c r="E138" s="75">
        <f>E139+E142+E145+E148+E149</f>
        <v>0</v>
      </c>
      <c r="F138" s="76">
        <f t="shared" si="36"/>
        <v>23524991.829999998</v>
      </c>
      <c r="G138" s="75">
        <f t="shared" ref="G138:P138" si="47">G139+G142+G145+G148+G149</f>
        <v>0</v>
      </c>
      <c r="H138" s="75">
        <f t="shared" si="47"/>
        <v>0</v>
      </c>
      <c r="I138" s="75">
        <f t="shared" si="47"/>
        <v>0</v>
      </c>
      <c r="J138" s="75">
        <f t="shared" si="47"/>
        <v>0</v>
      </c>
      <c r="K138" s="75">
        <f t="shared" si="47"/>
        <v>0</v>
      </c>
      <c r="L138" s="75">
        <f t="shared" si="47"/>
        <v>0</v>
      </c>
      <c r="M138" s="75">
        <f t="shared" si="47"/>
        <v>1345763.57</v>
      </c>
      <c r="N138" s="75">
        <f t="shared" si="47"/>
        <v>19468505.280000001</v>
      </c>
      <c r="O138" s="75">
        <f t="shared" si="47"/>
        <v>2710722.98</v>
      </c>
      <c r="P138" s="80">
        <f t="shared" si="47"/>
        <v>0</v>
      </c>
      <c r="Q138" s="1"/>
      <c r="R138" s="1"/>
      <c r="S138" s="1"/>
    </row>
    <row r="139" spans="1:19" ht="21">
      <c r="A139" s="227" t="s">
        <v>194</v>
      </c>
      <c r="B139" s="32" t="s">
        <v>67</v>
      </c>
      <c r="C139" s="18"/>
      <c r="D139" s="70">
        <f t="shared" si="35"/>
        <v>0</v>
      </c>
      <c r="E139" s="75">
        <f>E140-E141</f>
        <v>0</v>
      </c>
      <c r="F139" s="76">
        <f t="shared" si="36"/>
        <v>0</v>
      </c>
      <c r="G139" s="75">
        <f t="shared" ref="G139:P139" si="48">G140-G141</f>
        <v>0</v>
      </c>
      <c r="H139" s="75">
        <f t="shared" si="48"/>
        <v>0</v>
      </c>
      <c r="I139" s="75">
        <f t="shared" si="48"/>
        <v>0</v>
      </c>
      <c r="J139" s="75">
        <f t="shared" si="48"/>
        <v>0</v>
      </c>
      <c r="K139" s="75">
        <f t="shared" si="48"/>
        <v>0</v>
      </c>
      <c r="L139" s="75">
        <f t="shared" si="48"/>
        <v>0</v>
      </c>
      <c r="M139" s="75">
        <f t="shared" si="48"/>
        <v>0</v>
      </c>
      <c r="N139" s="75">
        <f t="shared" si="48"/>
        <v>0</v>
      </c>
      <c r="O139" s="75">
        <f t="shared" si="48"/>
        <v>0</v>
      </c>
      <c r="P139" s="80">
        <f t="shared" si="48"/>
        <v>0</v>
      </c>
      <c r="Q139" s="1"/>
      <c r="R139" s="1"/>
      <c r="S139" s="1"/>
    </row>
    <row r="140" spans="1:19" ht="31.5">
      <c r="A140" s="226" t="s">
        <v>195</v>
      </c>
      <c r="B140" s="15" t="s">
        <v>89</v>
      </c>
      <c r="C140" s="20" t="s">
        <v>90</v>
      </c>
      <c r="D140" s="76">
        <f t="shared" si="35"/>
        <v>19640551.899999999</v>
      </c>
      <c r="E140" s="109"/>
      <c r="F140" s="76">
        <f t="shared" si="36"/>
        <v>19640551.899999999</v>
      </c>
      <c r="G140" s="90"/>
      <c r="H140" s="90"/>
      <c r="I140" s="91"/>
      <c r="J140" s="90"/>
      <c r="K140" s="90"/>
      <c r="L140" s="90"/>
      <c r="M140" s="90">
        <v>19640551.899999999</v>
      </c>
      <c r="N140" s="90"/>
      <c r="O140" s="90"/>
      <c r="P140" s="92"/>
      <c r="Q140" s="46"/>
      <c r="R140" s="46"/>
      <c r="S140" s="46"/>
    </row>
    <row r="141" spans="1:19" ht="21">
      <c r="A141" s="226" t="s">
        <v>196</v>
      </c>
      <c r="B141" s="15" t="s">
        <v>91</v>
      </c>
      <c r="C141" s="16" t="s">
        <v>92</v>
      </c>
      <c r="D141" s="70">
        <f t="shared" si="35"/>
        <v>19640551.899999999</v>
      </c>
      <c r="E141" s="112"/>
      <c r="F141" s="76">
        <f t="shared" si="36"/>
        <v>19640551.899999999</v>
      </c>
      <c r="G141" s="93"/>
      <c r="H141" s="93"/>
      <c r="I141" s="94"/>
      <c r="J141" s="93"/>
      <c r="K141" s="93"/>
      <c r="L141" s="93"/>
      <c r="M141" s="93">
        <v>19640551.899999999</v>
      </c>
      <c r="N141" s="93"/>
      <c r="O141" s="93"/>
      <c r="P141" s="95"/>
      <c r="Q141" s="1"/>
      <c r="R141" s="1"/>
      <c r="S141" s="1"/>
    </row>
    <row r="142" spans="1:19" ht="21">
      <c r="A142" s="227" t="s">
        <v>197</v>
      </c>
      <c r="B142" s="17" t="s">
        <v>70</v>
      </c>
      <c r="C142" s="18"/>
      <c r="D142" s="70">
        <f t="shared" si="35"/>
        <v>0</v>
      </c>
      <c r="E142" s="108">
        <f>E143-E144</f>
        <v>0</v>
      </c>
      <c r="F142" s="76">
        <f t="shared" si="36"/>
        <v>0</v>
      </c>
      <c r="G142" s="108">
        <f t="shared" ref="G142:P142" si="49">G143-G144</f>
        <v>0</v>
      </c>
      <c r="H142" s="108">
        <f t="shared" si="49"/>
        <v>0</v>
      </c>
      <c r="I142" s="108">
        <f t="shared" si="49"/>
        <v>0</v>
      </c>
      <c r="J142" s="108">
        <f t="shared" si="49"/>
        <v>0</v>
      </c>
      <c r="K142" s="108">
        <f t="shared" si="49"/>
        <v>0</v>
      </c>
      <c r="L142" s="108">
        <f t="shared" si="49"/>
        <v>0</v>
      </c>
      <c r="M142" s="108">
        <f t="shared" si="49"/>
        <v>0</v>
      </c>
      <c r="N142" s="108">
        <f t="shared" si="49"/>
        <v>0</v>
      </c>
      <c r="O142" s="108">
        <f t="shared" si="49"/>
        <v>0</v>
      </c>
      <c r="P142" s="83">
        <f t="shared" si="49"/>
        <v>0</v>
      </c>
      <c r="Q142" s="1"/>
      <c r="R142" s="1"/>
      <c r="S142" s="1"/>
    </row>
    <row r="143" spans="1:19" ht="31.5">
      <c r="A143" s="226" t="s">
        <v>198</v>
      </c>
      <c r="B143" s="19" t="s">
        <v>93</v>
      </c>
      <c r="C143" s="16" t="s">
        <v>94</v>
      </c>
      <c r="D143" s="77">
        <f t="shared" si="35"/>
        <v>0</v>
      </c>
      <c r="E143" s="109"/>
      <c r="F143" s="76">
        <f t="shared" si="36"/>
        <v>0</v>
      </c>
      <c r="G143" s="109"/>
      <c r="H143" s="102"/>
      <c r="I143" s="103"/>
      <c r="J143" s="102"/>
      <c r="K143" s="102"/>
      <c r="L143" s="102"/>
      <c r="M143" s="102"/>
      <c r="N143" s="102"/>
      <c r="O143" s="102"/>
      <c r="P143" s="104"/>
      <c r="Q143" s="46"/>
      <c r="R143" s="46"/>
      <c r="S143" s="46"/>
    </row>
    <row r="144" spans="1:19" ht="21">
      <c r="A144" s="225" t="s">
        <v>199</v>
      </c>
      <c r="B144" s="15" t="s">
        <v>95</v>
      </c>
      <c r="C144" s="16" t="s">
        <v>96</v>
      </c>
      <c r="D144" s="70">
        <f t="shared" si="35"/>
        <v>0</v>
      </c>
      <c r="E144" s="112"/>
      <c r="F144" s="76">
        <f t="shared" si="36"/>
        <v>0</v>
      </c>
      <c r="G144" s="112"/>
      <c r="H144" s="105"/>
      <c r="I144" s="106"/>
      <c r="J144" s="105"/>
      <c r="K144" s="105"/>
      <c r="L144" s="105"/>
      <c r="M144" s="105"/>
      <c r="N144" s="105"/>
      <c r="O144" s="105"/>
      <c r="P144" s="107"/>
      <c r="Q144" s="1"/>
      <c r="R144" s="1"/>
      <c r="S144" s="1"/>
    </row>
    <row r="145" spans="1:19" ht="21">
      <c r="A145" s="222" t="s">
        <v>97</v>
      </c>
      <c r="B145" s="17" t="s">
        <v>75</v>
      </c>
      <c r="C145" s="18"/>
      <c r="D145" s="70">
        <f t="shared" si="35"/>
        <v>36706998.32</v>
      </c>
      <c r="E145" s="108">
        <f>E146-E147</f>
        <v>0</v>
      </c>
      <c r="F145" s="76">
        <f t="shared" si="36"/>
        <v>36706998.32</v>
      </c>
      <c r="G145" s="108">
        <f t="shared" ref="G145:P145" si="50">G146-G147</f>
        <v>0</v>
      </c>
      <c r="H145" s="108">
        <f t="shared" si="50"/>
        <v>0</v>
      </c>
      <c r="I145" s="108">
        <f t="shared" si="50"/>
        <v>0</v>
      </c>
      <c r="J145" s="108">
        <f t="shared" si="50"/>
        <v>0</v>
      </c>
      <c r="K145" s="108">
        <f t="shared" si="50"/>
        <v>0</v>
      </c>
      <c r="L145" s="108">
        <f t="shared" si="50"/>
        <v>0</v>
      </c>
      <c r="M145" s="108">
        <f t="shared" si="50"/>
        <v>-49493.27</v>
      </c>
      <c r="N145" s="108">
        <f t="shared" si="50"/>
        <v>34191004.049999997</v>
      </c>
      <c r="O145" s="108">
        <f t="shared" si="50"/>
        <v>2565487.54</v>
      </c>
      <c r="P145" s="83">
        <f t="shared" si="50"/>
        <v>0</v>
      </c>
      <c r="Q145" s="1"/>
      <c r="R145" s="1"/>
      <c r="S145" s="1"/>
    </row>
    <row r="146" spans="1:19" ht="21">
      <c r="A146" s="225" t="s">
        <v>116</v>
      </c>
      <c r="B146" s="19" t="s">
        <v>98</v>
      </c>
      <c r="C146" s="16" t="s">
        <v>99</v>
      </c>
      <c r="D146" s="76">
        <f t="shared" si="35"/>
        <v>531601167.61000001</v>
      </c>
      <c r="E146" s="90"/>
      <c r="F146" s="76">
        <f t="shared" si="36"/>
        <v>531601167.61000001</v>
      </c>
      <c r="G146" s="90"/>
      <c r="H146" s="90"/>
      <c r="I146" s="91"/>
      <c r="J146" s="90"/>
      <c r="K146" s="90"/>
      <c r="L146" s="90"/>
      <c r="M146" s="90">
        <v>299989379.33999997</v>
      </c>
      <c r="N146" s="90">
        <v>144504514.63999999</v>
      </c>
      <c r="O146" s="90">
        <v>87107273.629999995</v>
      </c>
      <c r="P146" s="92"/>
      <c r="Q146" s="46"/>
      <c r="R146" s="46"/>
      <c r="S146" s="46"/>
    </row>
    <row r="147" spans="1:19" ht="21">
      <c r="A147" s="224" t="s">
        <v>117</v>
      </c>
      <c r="B147" s="15" t="s">
        <v>100</v>
      </c>
      <c r="C147" s="20" t="s">
        <v>101</v>
      </c>
      <c r="D147" s="70">
        <f t="shared" si="35"/>
        <v>494894169.29000002</v>
      </c>
      <c r="E147" s="93"/>
      <c r="F147" s="70">
        <f t="shared" si="36"/>
        <v>494894169.29000002</v>
      </c>
      <c r="G147" s="93"/>
      <c r="H147" s="93"/>
      <c r="I147" s="94"/>
      <c r="J147" s="93"/>
      <c r="K147" s="93"/>
      <c r="L147" s="93"/>
      <c r="M147" s="93">
        <v>300038872.61000001</v>
      </c>
      <c r="N147" s="93">
        <v>110313510.59</v>
      </c>
      <c r="O147" s="93">
        <v>84541786.090000004</v>
      </c>
      <c r="P147" s="95"/>
      <c r="Q147" s="46"/>
      <c r="R147" s="46"/>
      <c r="S147" s="46"/>
    </row>
    <row r="148" spans="1:19">
      <c r="A148" s="223" t="s">
        <v>142</v>
      </c>
      <c r="B148" s="19" t="s">
        <v>81</v>
      </c>
      <c r="C148" s="16" t="s">
        <v>136</v>
      </c>
      <c r="D148" s="76">
        <f t="shared" si="35"/>
        <v>-13400871.619999999</v>
      </c>
      <c r="E148" s="90"/>
      <c r="F148" s="76">
        <f t="shared" si="36"/>
        <v>-13400871.619999999</v>
      </c>
      <c r="G148" s="90"/>
      <c r="H148" s="90"/>
      <c r="I148" s="91"/>
      <c r="J148" s="90"/>
      <c r="K148" s="90"/>
      <c r="L148" s="90"/>
      <c r="M148" s="90">
        <v>1316105.75</v>
      </c>
      <c r="N148" s="90">
        <v>-14722498.77</v>
      </c>
      <c r="O148" s="90">
        <v>5521.4</v>
      </c>
      <c r="P148" s="92"/>
      <c r="Q148" s="46"/>
      <c r="R148" s="46"/>
      <c r="S148" s="46"/>
    </row>
    <row r="149" spans="1:19" ht="15" thickBot="1">
      <c r="A149" s="222" t="s">
        <v>143</v>
      </c>
      <c r="B149" s="137" t="s">
        <v>86</v>
      </c>
      <c r="C149" s="138" t="s">
        <v>136</v>
      </c>
      <c r="D149" s="145">
        <f t="shared" si="35"/>
        <v>218865.13</v>
      </c>
      <c r="E149" s="146"/>
      <c r="F149" s="145">
        <f t="shared" si="36"/>
        <v>218865.13</v>
      </c>
      <c r="G149" s="146"/>
      <c r="H149" s="146"/>
      <c r="I149" s="147"/>
      <c r="J149" s="146"/>
      <c r="K149" s="146"/>
      <c r="L149" s="146"/>
      <c r="M149" s="146">
        <v>79151.09</v>
      </c>
      <c r="N149" s="146"/>
      <c r="O149" s="146">
        <v>139714.04</v>
      </c>
      <c r="P149" s="148"/>
    </row>
    <row r="150" spans="1:19">
      <c r="P150" s="29"/>
    </row>
  </sheetData>
  <pageMargins left="0.70866141732283472" right="0.70866141732283472" top="0.74803149606299213" bottom="0.74803149606299213" header="0.31496062992125984" footer="0.31496062992125984"/>
  <pageSetup paperSize="9" scale="50" fitToHeight="10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P26" sqref="P26"/>
    </sheetView>
  </sheetViews>
  <sheetFormatPr defaultRowHeight="15"/>
  <cols>
    <col min="1" max="1" width="2.85546875" customWidth="1"/>
    <col min="2" max="2" width="43" customWidth="1"/>
    <col min="3" max="3" width="5.28515625" customWidth="1"/>
    <col min="4" max="8" width="17.28515625" hidden="1" customWidth="1"/>
    <col min="9" max="13" width="17.28515625" customWidth="1"/>
  </cols>
  <sheetData>
    <row r="1" spans="1:13">
      <c r="A1" s="314" t="s">
        <v>416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4" t="s">
        <v>415</v>
      </c>
    </row>
    <row r="3" spans="1:13" ht="15" customHeight="1">
      <c r="A3" s="327" t="s">
        <v>414</v>
      </c>
      <c r="B3" s="319" t="s">
        <v>16</v>
      </c>
      <c r="C3" s="319" t="s">
        <v>392</v>
      </c>
      <c r="D3" s="322" t="s">
        <v>413</v>
      </c>
      <c r="E3" s="323"/>
      <c r="F3" s="323"/>
      <c r="G3" s="323"/>
      <c r="H3" s="323"/>
      <c r="I3" s="323"/>
      <c r="J3" s="323"/>
      <c r="K3" s="323"/>
      <c r="L3" s="324"/>
      <c r="M3" s="325" t="s">
        <v>390</v>
      </c>
    </row>
    <row r="4" spans="1:13" ht="48.75">
      <c r="A4" s="328"/>
      <c r="B4" s="320"/>
      <c r="C4" s="320"/>
      <c r="D4" s="290" t="s">
        <v>389</v>
      </c>
      <c r="E4" s="291" t="s">
        <v>388</v>
      </c>
      <c r="F4" s="291" t="s">
        <v>387</v>
      </c>
      <c r="G4" s="291" t="s">
        <v>386</v>
      </c>
      <c r="H4" s="291" t="s">
        <v>385</v>
      </c>
      <c r="I4" s="291" t="s">
        <v>384</v>
      </c>
      <c r="J4" s="291" t="s">
        <v>383</v>
      </c>
      <c r="K4" s="291" t="s">
        <v>382</v>
      </c>
      <c r="L4" s="290" t="s">
        <v>381</v>
      </c>
      <c r="M4" s="326"/>
    </row>
    <row r="5" spans="1:13" ht="15.75" thickBot="1">
      <c r="A5" s="328"/>
      <c r="B5" s="288">
        <v>1</v>
      </c>
      <c r="C5" s="303">
        <v>2</v>
      </c>
      <c r="D5" s="303" t="s">
        <v>216</v>
      </c>
      <c r="E5" s="303">
        <v>4</v>
      </c>
      <c r="F5" s="303">
        <v>5</v>
      </c>
      <c r="G5" s="303" t="s">
        <v>380</v>
      </c>
      <c r="H5" s="303" t="s">
        <v>379</v>
      </c>
      <c r="I5" s="303" t="s">
        <v>378</v>
      </c>
      <c r="J5" s="303" t="s">
        <v>377</v>
      </c>
      <c r="K5" s="303" t="s">
        <v>376</v>
      </c>
      <c r="L5" s="303" t="s">
        <v>375</v>
      </c>
      <c r="M5" s="302" t="s">
        <v>374</v>
      </c>
    </row>
    <row r="6" spans="1:13" ht="15.75" thickBot="1">
      <c r="A6" s="328"/>
      <c r="B6" s="301" t="s">
        <v>412</v>
      </c>
      <c r="C6" s="300" t="s">
        <v>411</v>
      </c>
      <c r="D6" s="299">
        <f t="shared" ref="D6:L6" si="0">D7+D10+D13+D26+D32+D35+D16+D19+D29</f>
        <v>0</v>
      </c>
      <c r="E6" s="299">
        <f t="shared" si="0"/>
        <v>0</v>
      </c>
      <c r="F6" s="299">
        <f t="shared" si="0"/>
        <v>0</v>
      </c>
      <c r="G6" s="299">
        <f t="shared" si="0"/>
        <v>0</v>
      </c>
      <c r="H6" s="299">
        <f t="shared" si="0"/>
        <v>0</v>
      </c>
      <c r="I6" s="299">
        <f t="shared" si="0"/>
        <v>5357698.2300000004</v>
      </c>
      <c r="J6" s="299">
        <f t="shared" si="0"/>
        <v>0</v>
      </c>
      <c r="K6" s="299">
        <f t="shared" si="0"/>
        <v>24780390</v>
      </c>
      <c r="L6" s="299">
        <f t="shared" si="0"/>
        <v>0</v>
      </c>
      <c r="M6" s="283">
        <f t="shared" ref="M6:M21" si="1">SUM(D6:L6)</f>
        <v>30138088.23</v>
      </c>
    </row>
    <row r="7" spans="1:13" hidden="1">
      <c r="A7" s="328"/>
      <c r="B7" s="298" t="s">
        <v>12</v>
      </c>
      <c r="C7" s="273" t="s">
        <v>410</v>
      </c>
      <c r="D7" s="272">
        <f t="shared" ref="D7:L7" si="2">SUM(D8:D9)</f>
        <v>0</v>
      </c>
      <c r="E7" s="272">
        <f t="shared" si="2"/>
        <v>0</v>
      </c>
      <c r="F7" s="272">
        <f t="shared" si="2"/>
        <v>0</v>
      </c>
      <c r="G7" s="272">
        <f t="shared" si="2"/>
        <v>0</v>
      </c>
      <c r="H7" s="272">
        <f t="shared" si="2"/>
        <v>0</v>
      </c>
      <c r="I7" s="272">
        <f t="shared" si="2"/>
        <v>0</v>
      </c>
      <c r="J7" s="272">
        <f t="shared" si="2"/>
        <v>0</v>
      </c>
      <c r="K7" s="272">
        <f t="shared" si="2"/>
        <v>0</v>
      </c>
      <c r="L7" s="272">
        <f t="shared" si="2"/>
        <v>0</v>
      </c>
      <c r="M7" s="271">
        <f t="shared" si="1"/>
        <v>0</v>
      </c>
    </row>
    <row r="8" spans="1:13" ht="39" hidden="1">
      <c r="A8" s="328"/>
      <c r="B8" s="270" t="s">
        <v>362</v>
      </c>
      <c r="C8" s="269" t="s">
        <v>409</v>
      </c>
      <c r="D8" s="268"/>
      <c r="E8" s="278"/>
      <c r="F8" s="278"/>
      <c r="G8" s="278"/>
      <c r="H8" s="278"/>
      <c r="I8" s="278"/>
      <c r="J8" s="278"/>
      <c r="K8" s="278"/>
      <c r="L8" s="268"/>
      <c r="M8" s="267">
        <f t="shared" si="1"/>
        <v>0</v>
      </c>
    </row>
    <row r="9" spans="1:13" ht="19.5" hidden="1">
      <c r="A9" s="328"/>
      <c r="B9" s="277" t="s">
        <v>360</v>
      </c>
      <c r="C9" s="276" t="s">
        <v>408</v>
      </c>
      <c r="D9" s="297"/>
      <c r="E9" s="275"/>
      <c r="F9" s="275"/>
      <c r="G9" s="275"/>
      <c r="H9" s="275"/>
      <c r="I9" s="275"/>
      <c r="J9" s="275"/>
      <c r="K9" s="275"/>
      <c r="L9" s="275"/>
      <c r="M9" s="267">
        <f t="shared" si="1"/>
        <v>0</v>
      </c>
    </row>
    <row r="10" spans="1:13" ht="18" hidden="1">
      <c r="A10" s="328"/>
      <c r="B10" s="274" t="s">
        <v>124</v>
      </c>
      <c r="C10" s="279" t="s">
        <v>407</v>
      </c>
      <c r="D10" s="272">
        <f t="shared" ref="D10:L10" si="3">SUM(D11:D12)</f>
        <v>0</v>
      </c>
      <c r="E10" s="272">
        <f t="shared" si="3"/>
        <v>0</v>
      </c>
      <c r="F10" s="272">
        <f t="shared" si="3"/>
        <v>0</v>
      </c>
      <c r="G10" s="272">
        <f t="shared" si="3"/>
        <v>0</v>
      </c>
      <c r="H10" s="272">
        <f t="shared" si="3"/>
        <v>0</v>
      </c>
      <c r="I10" s="272">
        <f t="shared" si="3"/>
        <v>0</v>
      </c>
      <c r="J10" s="272">
        <f t="shared" si="3"/>
        <v>0</v>
      </c>
      <c r="K10" s="272">
        <f t="shared" si="3"/>
        <v>0</v>
      </c>
      <c r="L10" s="272">
        <f t="shared" si="3"/>
        <v>0</v>
      </c>
      <c r="M10" s="271">
        <f t="shared" si="1"/>
        <v>0</v>
      </c>
    </row>
    <row r="11" spans="1:13" ht="39" hidden="1">
      <c r="A11" s="328"/>
      <c r="B11" s="270" t="s">
        <v>362</v>
      </c>
      <c r="C11" s="269" t="s">
        <v>406</v>
      </c>
      <c r="D11" s="278"/>
      <c r="E11" s="278"/>
      <c r="F11" s="278"/>
      <c r="G11" s="278"/>
      <c r="H11" s="278"/>
      <c r="I11" s="278"/>
      <c r="J11" s="278"/>
      <c r="K11" s="278"/>
      <c r="L11" s="268"/>
      <c r="M11" s="267">
        <f t="shared" si="1"/>
        <v>0</v>
      </c>
    </row>
    <row r="12" spans="1:13" ht="19.5" hidden="1">
      <c r="A12" s="328"/>
      <c r="B12" s="277" t="s">
        <v>360</v>
      </c>
      <c r="C12" s="276" t="s">
        <v>405</v>
      </c>
      <c r="D12" s="275"/>
      <c r="E12" s="275"/>
      <c r="F12" s="275"/>
      <c r="G12" s="275"/>
      <c r="H12" s="275"/>
      <c r="I12" s="275"/>
      <c r="J12" s="275"/>
      <c r="K12" s="275"/>
      <c r="L12" s="275"/>
      <c r="M12" s="267">
        <f t="shared" si="1"/>
        <v>0</v>
      </c>
    </row>
    <row r="13" spans="1:13" hidden="1">
      <c r="A13" s="328"/>
      <c r="B13" s="274" t="s">
        <v>13</v>
      </c>
      <c r="C13" s="273" t="s">
        <v>404</v>
      </c>
      <c r="D13" s="272">
        <f t="shared" ref="D13:L13" si="4">SUM(D14:D15)</f>
        <v>0</v>
      </c>
      <c r="E13" s="272">
        <f t="shared" si="4"/>
        <v>0</v>
      </c>
      <c r="F13" s="272">
        <f t="shared" si="4"/>
        <v>0</v>
      </c>
      <c r="G13" s="272">
        <f t="shared" si="4"/>
        <v>0</v>
      </c>
      <c r="H13" s="272">
        <f t="shared" si="4"/>
        <v>0</v>
      </c>
      <c r="I13" s="272">
        <f t="shared" si="4"/>
        <v>0</v>
      </c>
      <c r="J13" s="272">
        <f t="shared" si="4"/>
        <v>0</v>
      </c>
      <c r="K13" s="272">
        <f t="shared" si="4"/>
        <v>0</v>
      </c>
      <c r="L13" s="272">
        <f t="shared" si="4"/>
        <v>0</v>
      </c>
      <c r="M13" s="271">
        <f t="shared" si="1"/>
        <v>0</v>
      </c>
    </row>
    <row r="14" spans="1:13" ht="39" hidden="1">
      <c r="A14" s="328"/>
      <c r="B14" s="270" t="s">
        <v>362</v>
      </c>
      <c r="C14" s="269" t="s">
        <v>403</v>
      </c>
      <c r="D14" s="278"/>
      <c r="E14" s="278"/>
      <c r="F14" s="278"/>
      <c r="G14" s="278"/>
      <c r="H14" s="278"/>
      <c r="I14" s="278"/>
      <c r="J14" s="278"/>
      <c r="K14" s="278"/>
      <c r="L14" s="268"/>
      <c r="M14" s="267">
        <f t="shared" si="1"/>
        <v>0</v>
      </c>
    </row>
    <row r="15" spans="1:13" ht="19.5" hidden="1">
      <c r="A15" s="328"/>
      <c r="B15" s="266" t="s">
        <v>360</v>
      </c>
      <c r="C15" s="276" t="s">
        <v>402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67">
        <f t="shared" si="1"/>
        <v>0</v>
      </c>
    </row>
    <row r="16" spans="1:13" ht="18" hidden="1">
      <c r="A16" s="328"/>
      <c r="B16" s="274" t="s">
        <v>125</v>
      </c>
      <c r="C16" s="273" t="s">
        <v>401</v>
      </c>
      <c r="D16" s="272">
        <f t="shared" ref="D16:L16" si="5">SUM(D17:D18)</f>
        <v>0</v>
      </c>
      <c r="E16" s="272">
        <f t="shared" si="5"/>
        <v>0</v>
      </c>
      <c r="F16" s="272">
        <f t="shared" si="5"/>
        <v>0</v>
      </c>
      <c r="G16" s="272">
        <f t="shared" si="5"/>
        <v>0</v>
      </c>
      <c r="H16" s="272">
        <f t="shared" si="5"/>
        <v>0</v>
      </c>
      <c r="I16" s="272">
        <f t="shared" si="5"/>
        <v>0</v>
      </c>
      <c r="J16" s="272">
        <f t="shared" si="5"/>
        <v>0</v>
      </c>
      <c r="K16" s="272">
        <f t="shared" si="5"/>
        <v>0</v>
      </c>
      <c r="L16" s="272">
        <f t="shared" si="5"/>
        <v>0</v>
      </c>
      <c r="M16" s="271">
        <f t="shared" si="1"/>
        <v>0</v>
      </c>
    </row>
    <row r="17" spans="1:13" ht="39" hidden="1">
      <c r="A17" s="328"/>
      <c r="B17" s="270" t="s">
        <v>362</v>
      </c>
      <c r="C17" s="269" t="s">
        <v>400</v>
      </c>
      <c r="D17" s="278"/>
      <c r="E17" s="278"/>
      <c r="F17" s="278"/>
      <c r="G17" s="278"/>
      <c r="H17" s="278"/>
      <c r="I17" s="278"/>
      <c r="J17" s="278"/>
      <c r="K17" s="278"/>
      <c r="L17" s="268"/>
      <c r="M17" s="267">
        <f t="shared" si="1"/>
        <v>0</v>
      </c>
    </row>
    <row r="18" spans="1:13" ht="19.5" hidden="1">
      <c r="A18" s="328"/>
      <c r="B18" s="266" t="s">
        <v>360</v>
      </c>
      <c r="C18" s="276" t="s">
        <v>399</v>
      </c>
      <c r="D18" s="275"/>
      <c r="E18" s="275"/>
      <c r="F18" s="275"/>
      <c r="G18" s="275"/>
      <c r="H18" s="275"/>
      <c r="I18" s="275"/>
      <c r="J18" s="275"/>
      <c r="K18" s="275"/>
      <c r="L18" s="275"/>
      <c r="M18" s="267">
        <f t="shared" si="1"/>
        <v>0</v>
      </c>
    </row>
    <row r="19" spans="1:13" hidden="1">
      <c r="A19" s="328"/>
      <c r="B19" s="296" t="s">
        <v>398</v>
      </c>
      <c r="C19" s="295" t="s">
        <v>397</v>
      </c>
      <c r="D19" s="294">
        <f t="shared" ref="D19:L19" si="6">SUM(D20:D21)</f>
        <v>0</v>
      </c>
      <c r="E19" s="294">
        <f t="shared" si="6"/>
        <v>0</v>
      </c>
      <c r="F19" s="294">
        <f t="shared" si="6"/>
        <v>0</v>
      </c>
      <c r="G19" s="294">
        <f t="shared" si="6"/>
        <v>0</v>
      </c>
      <c r="H19" s="294">
        <f t="shared" si="6"/>
        <v>0</v>
      </c>
      <c r="I19" s="294">
        <f t="shared" si="6"/>
        <v>0</v>
      </c>
      <c r="J19" s="294">
        <f t="shared" si="6"/>
        <v>0</v>
      </c>
      <c r="K19" s="294">
        <f t="shared" si="6"/>
        <v>0</v>
      </c>
      <c r="L19" s="294">
        <f t="shared" si="6"/>
        <v>0</v>
      </c>
      <c r="M19" s="293">
        <f t="shared" si="1"/>
        <v>0</v>
      </c>
    </row>
    <row r="20" spans="1:13" ht="48.75" hidden="1">
      <c r="A20" s="328"/>
      <c r="B20" s="270" t="s">
        <v>396</v>
      </c>
      <c r="C20" s="269" t="s">
        <v>395</v>
      </c>
      <c r="D20" s="278"/>
      <c r="E20" s="278"/>
      <c r="F20" s="278"/>
      <c r="G20" s="278"/>
      <c r="H20" s="278"/>
      <c r="I20" s="278"/>
      <c r="J20" s="278"/>
      <c r="K20" s="278"/>
      <c r="L20" s="268"/>
      <c r="M20" s="267">
        <f t="shared" si="1"/>
        <v>0</v>
      </c>
    </row>
    <row r="21" spans="1:13" ht="20.25" hidden="1" thickBot="1">
      <c r="A21" s="329"/>
      <c r="B21" s="266" t="s">
        <v>360</v>
      </c>
      <c r="C21" s="265" t="s">
        <v>394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2">
        <f t="shared" si="1"/>
        <v>0</v>
      </c>
    </row>
    <row r="22" spans="1:13" hidden="1">
      <c r="M22" s="292" t="s">
        <v>393</v>
      </c>
    </row>
    <row r="23" spans="1:13" ht="15" hidden="1" customHeight="1">
      <c r="A23" s="327"/>
      <c r="B23" s="319" t="s">
        <v>16</v>
      </c>
      <c r="C23" s="319" t="s">
        <v>392</v>
      </c>
      <c r="D23" s="322" t="s">
        <v>391</v>
      </c>
      <c r="E23" s="323"/>
      <c r="F23" s="323"/>
      <c r="G23" s="323"/>
      <c r="H23" s="323"/>
      <c r="I23" s="323"/>
      <c r="J23" s="323"/>
      <c r="K23" s="323"/>
      <c r="L23" s="324"/>
      <c r="M23" s="325" t="s">
        <v>390</v>
      </c>
    </row>
    <row r="24" spans="1:13" ht="48.75" hidden="1">
      <c r="A24" s="328"/>
      <c r="B24" s="320"/>
      <c r="C24" s="320"/>
      <c r="D24" s="290" t="s">
        <v>389</v>
      </c>
      <c r="E24" s="291" t="s">
        <v>388</v>
      </c>
      <c r="F24" s="291" t="s">
        <v>387</v>
      </c>
      <c r="G24" s="291" t="s">
        <v>386</v>
      </c>
      <c r="H24" s="291" t="s">
        <v>385</v>
      </c>
      <c r="I24" s="291" t="s">
        <v>384</v>
      </c>
      <c r="J24" s="291" t="s">
        <v>383</v>
      </c>
      <c r="K24" s="291" t="s">
        <v>382</v>
      </c>
      <c r="L24" s="290" t="s">
        <v>381</v>
      </c>
      <c r="M24" s="326"/>
    </row>
    <row r="25" spans="1:13" ht="15.75" hidden="1" thickBot="1">
      <c r="A25" s="328"/>
      <c r="B25" s="289">
        <v>1</v>
      </c>
      <c r="C25" s="288">
        <v>2</v>
      </c>
      <c r="D25" s="288" t="s">
        <v>216</v>
      </c>
      <c r="E25" s="288">
        <v>4</v>
      </c>
      <c r="F25" s="288">
        <v>5</v>
      </c>
      <c r="G25" s="288" t="s">
        <v>380</v>
      </c>
      <c r="H25" s="288" t="s">
        <v>379</v>
      </c>
      <c r="I25" s="288" t="s">
        <v>378</v>
      </c>
      <c r="J25" s="288" t="s">
        <v>377</v>
      </c>
      <c r="K25" s="288" t="s">
        <v>376</v>
      </c>
      <c r="L25" s="288" t="s">
        <v>375</v>
      </c>
      <c r="M25" s="287" t="s">
        <v>374</v>
      </c>
    </row>
    <row r="26" spans="1:13">
      <c r="A26" s="328"/>
      <c r="B26" s="286" t="s">
        <v>14</v>
      </c>
      <c r="C26" s="285" t="s">
        <v>373</v>
      </c>
      <c r="D26" s="284">
        <f t="shared" ref="D26:L26" si="7">SUM(D27:D28)</f>
        <v>0</v>
      </c>
      <c r="E26" s="284">
        <f t="shared" si="7"/>
        <v>0</v>
      </c>
      <c r="F26" s="284">
        <f t="shared" si="7"/>
        <v>0</v>
      </c>
      <c r="G26" s="284">
        <f t="shared" si="7"/>
        <v>0</v>
      </c>
      <c r="H26" s="284">
        <f t="shared" si="7"/>
        <v>0</v>
      </c>
      <c r="I26" s="284">
        <f t="shared" si="7"/>
        <v>0</v>
      </c>
      <c r="J26" s="284">
        <f t="shared" si="7"/>
        <v>0</v>
      </c>
      <c r="K26" s="284">
        <f t="shared" si="7"/>
        <v>24780390</v>
      </c>
      <c r="L26" s="284">
        <f t="shared" si="7"/>
        <v>0</v>
      </c>
      <c r="M26" s="283">
        <f t="shared" ref="M26:M37" si="8">SUM(D26:L26)</f>
        <v>24780390</v>
      </c>
    </row>
    <row r="27" spans="1:13" ht="39">
      <c r="A27" s="328"/>
      <c r="B27" s="270" t="s">
        <v>362</v>
      </c>
      <c r="C27" s="282" t="s">
        <v>372</v>
      </c>
      <c r="D27" s="281"/>
      <c r="E27" s="281"/>
      <c r="F27" s="281"/>
      <c r="G27" s="281"/>
      <c r="H27" s="281"/>
      <c r="I27" s="281"/>
      <c r="J27" s="281"/>
      <c r="K27" s="281"/>
      <c r="L27" s="280"/>
      <c r="M27" s="267">
        <f t="shared" si="8"/>
        <v>0</v>
      </c>
    </row>
    <row r="28" spans="1:13" ht="19.5">
      <c r="A28" s="328"/>
      <c r="B28" s="277" t="s">
        <v>360</v>
      </c>
      <c r="C28" s="276" t="s">
        <v>371</v>
      </c>
      <c r="D28" s="275"/>
      <c r="E28" s="275"/>
      <c r="F28" s="275"/>
      <c r="G28" s="275"/>
      <c r="H28" s="275"/>
      <c r="I28" s="275"/>
      <c r="J28" s="275"/>
      <c r="K28" s="275">
        <v>24780390</v>
      </c>
      <c r="L28" s="275"/>
      <c r="M28" s="267">
        <f t="shared" si="8"/>
        <v>24780390</v>
      </c>
    </row>
    <row r="29" spans="1:13">
      <c r="A29" s="328"/>
      <c r="B29" s="274" t="s">
        <v>127</v>
      </c>
      <c r="C29" s="279" t="s">
        <v>370</v>
      </c>
      <c r="D29" s="272">
        <f t="shared" ref="D29:L29" si="9">SUM(D30:D31)</f>
        <v>0</v>
      </c>
      <c r="E29" s="272">
        <f t="shared" si="9"/>
        <v>0</v>
      </c>
      <c r="F29" s="272">
        <f t="shared" si="9"/>
        <v>0</v>
      </c>
      <c r="G29" s="272">
        <f t="shared" si="9"/>
        <v>0</v>
      </c>
      <c r="H29" s="272">
        <f t="shared" si="9"/>
        <v>0</v>
      </c>
      <c r="I29" s="272">
        <f t="shared" si="9"/>
        <v>622616.17000000004</v>
      </c>
      <c r="J29" s="272">
        <f t="shared" si="9"/>
        <v>0</v>
      </c>
      <c r="K29" s="272">
        <f t="shared" si="9"/>
        <v>0</v>
      </c>
      <c r="L29" s="272">
        <f t="shared" si="9"/>
        <v>0</v>
      </c>
      <c r="M29" s="271">
        <f t="shared" si="8"/>
        <v>622616.17000000004</v>
      </c>
    </row>
    <row r="30" spans="1:13" ht="39">
      <c r="A30" s="328"/>
      <c r="B30" s="270" t="s">
        <v>362</v>
      </c>
      <c r="C30" s="269" t="s">
        <v>369</v>
      </c>
      <c r="D30" s="278"/>
      <c r="E30" s="278"/>
      <c r="F30" s="278"/>
      <c r="G30" s="278"/>
      <c r="H30" s="278"/>
      <c r="I30" s="278"/>
      <c r="J30" s="278"/>
      <c r="K30" s="278"/>
      <c r="L30" s="268"/>
      <c r="M30" s="267">
        <f t="shared" si="8"/>
        <v>0</v>
      </c>
    </row>
    <row r="31" spans="1:13" ht="19.5">
      <c r="A31" s="328"/>
      <c r="B31" s="277" t="s">
        <v>360</v>
      </c>
      <c r="C31" s="276" t="s">
        <v>368</v>
      </c>
      <c r="D31" s="275"/>
      <c r="E31" s="275"/>
      <c r="F31" s="275"/>
      <c r="G31" s="275"/>
      <c r="H31" s="275"/>
      <c r="I31" s="275">
        <v>622616.17000000004</v>
      </c>
      <c r="J31" s="275"/>
      <c r="K31" s="275"/>
      <c r="L31" s="275"/>
      <c r="M31" s="267">
        <f t="shared" si="8"/>
        <v>622616.17000000004</v>
      </c>
    </row>
    <row r="32" spans="1:13">
      <c r="A32" s="328"/>
      <c r="B32" s="274" t="s">
        <v>128</v>
      </c>
      <c r="C32" s="279" t="s">
        <v>367</v>
      </c>
      <c r="D32" s="272">
        <f t="shared" ref="D32:L32" si="10">SUM(D33:D34)</f>
        <v>0</v>
      </c>
      <c r="E32" s="272">
        <f t="shared" si="10"/>
        <v>0</v>
      </c>
      <c r="F32" s="272">
        <f t="shared" si="10"/>
        <v>0</v>
      </c>
      <c r="G32" s="272">
        <f t="shared" si="10"/>
        <v>0</v>
      </c>
      <c r="H32" s="272">
        <f t="shared" si="10"/>
        <v>0</v>
      </c>
      <c r="I32" s="272">
        <f t="shared" si="10"/>
        <v>4735082.0599999996</v>
      </c>
      <c r="J32" s="272">
        <f t="shared" si="10"/>
        <v>0</v>
      </c>
      <c r="K32" s="272">
        <f t="shared" si="10"/>
        <v>0</v>
      </c>
      <c r="L32" s="272">
        <f t="shared" si="10"/>
        <v>0</v>
      </c>
      <c r="M32" s="271">
        <f t="shared" si="8"/>
        <v>4735082.0599999996</v>
      </c>
    </row>
    <row r="33" spans="1:13" ht="39">
      <c r="A33" s="328"/>
      <c r="B33" s="270" t="s">
        <v>362</v>
      </c>
      <c r="C33" s="269" t="s">
        <v>366</v>
      </c>
      <c r="D33" s="278"/>
      <c r="E33" s="278"/>
      <c r="F33" s="278"/>
      <c r="G33" s="278"/>
      <c r="H33" s="278"/>
      <c r="I33" s="278"/>
      <c r="J33" s="278"/>
      <c r="K33" s="278"/>
      <c r="L33" s="268"/>
      <c r="M33" s="267">
        <f t="shared" si="8"/>
        <v>0</v>
      </c>
    </row>
    <row r="34" spans="1:13" ht="19.5">
      <c r="A34" s="328"/>
      <c r="B34" s="277" t="s">
        <v>360</v>
      </c>
      <c r="C34" s="276" t="s">
        <v>365</v>
      </c>
      <c r="D34" s="275"/>
      <c r="E34" s="275"/>
      <c r="F34" s="275"/>
      <c r="G34" s="275"/>
      <c r="H34" s="275"/>
      <c r="I34" s="275">
        <v>4735082.0599999996</v>
      </c>
      <c r="J34" s="275"/>
      <c r="K34" s="275"/>
      <c r="L34" s="275"/>
      <c r="M34" s="267">
        <f t="shared" si="8"/>
        <v>4735082.0599999996</v>
      </c>
    </row>
    <row r="35" spans="1:13" ht="18">
      <c r="A35" s="328"/>
      <c r="B35" s="274" t="s">
        <v>364</v>
      </c>
      <c r="C35" s="273" t="s">
        <v>363</v>
      </c>
      <c r="D35" s="272">
        <f t="shared" ref="D35:L35" si="11">SUM(D36:D37)</f>
        <v>0</v>
      </c>
      <c r="E35" s="272">
        <f t="shared" si="11"/>
        <v>0</v>
      </c>
      <c r="F35" s="272">
        <f t="shared" si="11"/>
        <v>0</v>
      </c>
      <c r="G35" s="272">
        <f t="shared" si="11"/>
        <v>0</v>
      </c>
      <c r="H35" s="272">
        <f t="shared" si="11"/>
        <v>0</v>
      </c>
      <c r="I35" s="272">
        <f t="shared" si="11"/>
        <v>0</v>
      </c>
      <c r="J35" s="272">
        <f t="shared" si="11"/>
        <v>0</v>
      </c>
      <c r="K35" s="272">
        <f t="shared" si="11"/>
        <v>0</v>
      </c>
      <c r="L35" s="272">
        <f t="shared" si="11"/>
        <v>0</v>
      </c>
      <c r="M35" s="271">
        <f t="shared" si="8"/>
        <v>0</v>
      </c>
    </row>
    <row r="36" spans="1:13" ht="39">
      <c r="A36" s="328"/>
      <c r="B36" s="270" t="s">
        <v>362</v>
      </c>
      <c r="C36" s="269" t="s">
        <v>361</v>
      </c>
      <c r="D36" s="268"/>
      <c r="E36" s="268"/>
      <c r="F36" s="268"/>
      <c r="G36" s="268"/>
      <c r="H36" s="268"/>
      <c r="I36" s="268"/>
      <c r="J36" s="268"/>
      <c r="K36" s="268"/>
      <c r="L36" s="268"/>
      <c r="M36" s="267">
        <f t="shared" si="8"/>
        <v>0</v>
      </c>
    </row>
    <row r="37" spans="1:13" ht="20.25" thickBot="1">
      <c r="A37" s="329"/>
      <c r="B37" s="266" t="s">
        <v>360</v>
      </c>
      <c r="C37" s="265" t="s">
        <v>359</v>
      </c>
      <c r="D37" s="264"/>
      <c r="E37" s="264"/>
      <c r="F37" s="264"/>
      <c r="G37" s="264"/>
      <c r="H37" s="264"/>
      <c r="I37" s="264"/>
      <c r="J37" s="264"/>
      <c r="K37" s="264"/>
      <c r="L37" s="263"/>
      <c r="M37" s="262">
        <f t="shared" si="8"/>
        <v>0</v>
      </c>
    </row>
    <row r="38" spans="1:13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</row>
    <row r="39" spans="1:13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</row>
    <row r="40" spans="1:13">
      <c r="B40" s="261" t="s">
        <v>358</v>
      </c>
      <c r="C40" s="317"/>
      <c r="D40" s="317"/>
      <c r="E40" s="255"/>
      <c r="F40" s="317"/>
      <c r="G40" s="317"/>
      <c r="H40" s="318" t="s">
        <v>357</v>
      </c>
      <c r="I40" s="318"/>
      <c r="J40" s="260"/>
      <c r="K40" s="255"/>
      <c r="L40" s="317"/>
      <c r="M40" s="317"/>
    </row>
    <row r="41" spans="1:13" ht="49.5" customHeight="1">
      <c r="B41" s="255"/>
      <c r="C41" s="310" t="s">
        <v>356</v>
      </c>
      <c r="D41" s="310"/>
      <c r="E41" s="255"/>
      <c r="F41" s="311" t="s">
        <v>355</v>
      </c>
      <c r="G41" s="311"/>
      <c r="H41" s="315" t="s">
        <v>354</v>
      </c>
      <c r="I41" s="316"/>
      <c r="J41" s="254" t="s">
        <v>351</v>
      </c>
      <c r="K41" s="255"/>
      <c r="L41" s="310" t="s">
        <v>350</v>
      </c>
      <c r="M41" s="310"/>
    </row>
    <row r="42" spans="1:13" ht="15" customHeight="1">
      <c r="B42" s="255"/>
      <c r="C42" s="254"/>
      <c r="D42" s="254"/>
      <c r="E42" s="255"/>
      <c r="F42" s="254"/>
      <c r="G42" s="254"/>
      <c r="H42" s="257"/>
      <c r="I42" s="256"/>
      <c r="J42" s="254"/>
      <c r="K42" s="255"/>
      <c r="L42" s="254"/>
      <c r="M42" s="254"/>
    </row>
    <row r="43" spans="1:13" ht="15" customHeight="1">
      <c r="B43" s="261" t="s">
        <v>353</v>
      </c>
      <c r="C43" s="312"/>
      <c r="D43" s="312"/>
      <c r="E43" s="260"/>
      <c r="F43" s="312"/>
      <c r="G43" s="312"/>
      <c r="H43" s="313"/>
      <c r="I43" s="313"/>
      <c r="J43" s="254"/>
      <c r="K43" s="255"/>
      <c r="L43" s="254"/>
      <c r="M43" s="254"/>
    </row>
    <row r="44" spans="1:13" ht="15" customHeight="1">
      <c r="B44" s="259"/>
      <c r="C44" s="310" t="s">
        <v>352</v>
      </c>
      <c r="D44" s="310"/>
      <c r="E44" s="258" t="s">
        <v>351</v>
      </c>
      <c r="F44" s="310" t="s">
        <v>350</v>
      </c>
      <c r="G44" s="310"/>
      <c r="H44" s="311" t="s">
        <v>349</v>
      </c>
      <c r="I44" s="311"/>
      <c r="J44" s="254"/>
      <c r="K44" s="255"/>
      <c r="L44" s="254"/>
      <c r="M44" s="254"/>
    </row>
    <row r="45" spans="1:13" ht="15" customHeight="1">
      <c r="B45" s="255"/>
      <c r="C45" s="254"/>
      <c r="D45" s="254"/>
      <c r="E45" s="255"/>
      <c r="F45" s="254"/>
      <c r="G45" s="254"/>
      <c r="H45" s="257"/>
      <c r="I45" s="256"/>
      <c r="J45" s="254"/>
      <c r="K45" s="255"/>
      <c r="L45" s="254"/>
      <c r="M45" s="254"/>
    </row>
    <row r="46" spans="1:13" ht="15" customHeight="1">
      <c r="B46" s="250"/>
      <c r="C46" s="251"/>
      <c r="D46" s="251"/>
      <c r="E46" s="250"/>
      <c r="F46" s="251"/>
      <c r="G46" s="251"/>
      <c r="H46" s="253"/>
      <c r="I46" s="252"/>
      <c r="J46" s="251"/>
      <c r="K46" s="250"/>
      <c r="L46" s="251"/>
      <c r="M46" s="251"/>
    </row>
    <row r="47" spans="1:13">
      <c r="B47" s="321" t="s">
        <v>348</v>
      </c>
      <c r="C47" s="321"/>
      <c r="D47" s="321"/>
      <c r="E47" s="250"/>
      <c r="F47" s="250"/>
      <c r="G47" s="250"/>
      <c r="H47" s="250"/>
      <c r="I47" s="250"/>
      <c r="J47" s="250"/>
      <c r="K47" s="250"/>
      <c r="L47" s="250"/>
      <c r="M47" s="250"/>
    </row>
    <row r="48" spans="1:13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</row>
    <row r="49" spans="2:13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</row>
    <row r="50" spans="2:13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</row>
  </sheetData>
  <mergeCells count="26">
    <mergeCell ref="B47:D47"/>
    <mergeCell ref="C23:C24"/>
    <mergeCell ref="D23:L23"/>
    <mergeCell ref="M23:M24"/>
    <mergeCell ref="A3:A21"/>
    <mergeCell ref="A23:A37"/>
    <mergeCell ref="M3:M4"/>
    <mergeCell ref="B3:B4"/>
    <mergeCell ref="C3:C4"/>
    <mergeCell ref="D3:L3"/>
    <mergeCell ref="A1:M1"/>
    <mergeCell ref="H41:I41"/>
    <mergeCell ref="F41:G41"/>
    <mergeCell ref="C41:D41"/>
    <mergeCell ref="F40:G40"/>
    <mergeCell ref="H40:I40"/>
    <mergeCell ref="L41:M41"/>
    <mergeCell ref="L40:M40"/>
    <mergeCell ref="C40:D40"/>
    <mergeCell ref="B23:B24"/>
    <mergeCell ref="F44:G44"/>
    <mergeCell ref="H44:I44"/>
    <mergeCell ref="C43:D43"/>
    <mergeCell ref="C44:D44"/>
    <mergeCell ref="F43:G43"/>
    <mergeCell ref="H43:I43"/>
  </mergeCells>
  <pageMargins left="0.31496062992125984" right="0.31496062992125984" top="0.35433070866141736" bottom="0.35433070866141736" header="0.31496062992125984" footer="0.31496062992125984"/>
  <pageSetup paperSize="9" scale="92" fitToWidth="0" fitToHeight="2" orientation="landscape" blackAndWhite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0503321 (1. Печать)</vt:lpstr>
      <vt:lpstr>0503321 (1. Сокращенный)</vt:lpstr>
      <vt:lpstr>0503321 (2.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cp:lastPrinted>2021-03-19T12:09:12Z</cp:lastPrinted>
  <dcterms:created xsi:type="dcterms:W3CDTF">2009-02-06T14:59:28Z</dcterms:created>
  <dcterms:modified xsi:type="dcterms:W3CDTF">2021-03-19T12:09:18Z</dcterms:modified>
</cp:coreProperties>
</file>