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\0000\2396\"/>
    </mc:Choice>
  </mc:AlternateContent>
  <bookViews>
    <workbookView xWindow="0" yWindow="0" windowWidth="19320" windowHeight="11760" activeTab="11"/>
  </bookViews>
  <sheets>
    <sheet name="ОТ1" sheetId="1" r:id="rId1"/>
    <sheet name="МЗ" sheetId="2" r:id="rId2"/>
    <sheet name="ИнЗ" sheetId="14" r:id="rId3"/>
    <sheet name="КУ" sheetId="13" r:id="rId4"/>
    <sheet name="НИ" sheetId="12" r:id="rId5"/>
    <sheet name="ДИ" sheetId="11" r:id="rId6"/>
    <sheet name="УС" sheetId="10" r:id="rId7"/>
    <sheet name="ТУ" sheetId="9" r:id="rId8"/>
    <sheet name="ОТ2" sheetId="8" r:id="rId9"/>
    <sheet name="ОХ" sheetId="7" r:id="rId10"/>
    <sheet name="ВСЕГО РАСХОДОВ" sheetId="6" r:id="rId11"/>
    <sheet name=" бассейн" sheetId="16" r:id="rId12"/>
    <sheet name="площади" sheetId="1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DAT1">'[1]1500 mur'!#REF!</definedName>
    <definedName name="___________DAT2">'[1]1500 mur'!#REF!</definedName>
    <definedName name="___________DAT3">'[1]1500 mur'!#REF!</definedName>
    <definedName name="___________DAT4">[2]ФП!#REF!</definedName>
    <definedName name="___________DAT5">[2]ФП!#REF!</definedName>
    <definedName name="___________DAT6">'[1]1500 mur'!#REF!</definedName>
    <definedName name="__________DAT1">'[1]1500 mur'!#REF!</definedName>
    <definedName name="__________DAT2">'[1]1500 mur'!#REF!</definedName>
    <definedName name="__________DAT3">'[1]1500 mur'!#REF!</definedName>
    <definedName name="__________DAT4">[2]ФП!#REF!</definedName>
    <definedName name="__________DAT5">[2]ФП!#REF!</definedName>
    <definedName name="__________DAT6">'[1]1500 mur'!#REF!</definedName>
    <definedName name="__________DAT7">[3]Lists!#REF!</definedName>
    <definedName name="__________DAT8">[3]Lists!#REF!</definedName>
    <definedName name="__________DAT9">[3]Lists!#REF!</definedName>
    <definedName name="_________DAT1">'[1]1500 mur'!#REF!</definedName>
    <definedName name="_________DAT2">'[1]1500 mur'!#REF!</definedName>
    <definedName name="_________DAT3">'[1]1500 mur'!#REF!</definedName>
    <definedName name="_________DAT4">[2]ФП!#REF!</definedName>
    <definedName name="_________DAT5">[2]ФП!#REF!</definedName>
    <definedName name="_________DAT6">'[1]1500 mur'!#REF!</definedName>
    <definedName name="_________DAT7">[3]Lists!#REF!</definedName>
    <definedName name="_________DAT8">[3]Lists!#REF!</definedName>
    <definedName name="_________DAT9">[3]Lists!#REF!</definedName>
    <definedName name="_________E21218">#REF!</definedName>
    <definedName name="_________fin1">#REF!</definedName>
    <definedName name="_________fin2">#REF!</definedName>
    <definedName name="_________fin3">#REF!</definedName>
    <definedName name="_________Fin4">#REF!</definedName>
    <definedName name="_________Fin5">#REF!</definedName>
    <definedName name="_________Fin6">#REF!</definedName>
    <definedName name="_________Fin7">#REF!</definedName>
    <definedName name="________DAT1">'[1]1500 mur'!#REF!</definedName>
    <definedName name="________DAT2">'[1]1500 mur'!#REF!</definedName>
    <definedName name="________DAT3">'[1]1500 mur'!#REF!</definedName>
    <definedName name="________DAT4">[2]ФП!#REF!</definedName>
    <definedName name="________DAT5">[2]ФП!#REF!</definedName>
    <definedName name="________DAT6">'[1]1500 mur'!#REF!</definedName>
    <definedName name="________DAT7">[3]Lists!#REF!</definedName>
    <definedName name="________DAT8">[3]Lists!#REF!</definedName>
    <definedName name="________DAT9">[3]Lists!#REF!</definedName>
    <definedName name="________E21218">#REF!</definedName>
    <definedName name="________fin1">#REF!</definedName>
    <definedName name="________fin2">#REF!</definedName>
    <definedName name="________fin3">#REF!</definedName>
    <definedName name="________Fin4">#REF!</definedName>
    <definedName name="________Fin5">#REF!</definedName>
    <definedName name="________Fin6">#REF!</definedName>
    <definedName name="________Fin7">#REF!</definedName>
    <definedName name="_______DAT1">'[1]1500 mur'!#REF!</definedName>
    <definedName name="_______DAT2">'[1]1500 mur'!#REF!</definedName>
    <definedName name="_______DAT3">'[1]1500 mur'!#REF!</definedName>
    <definedName name="_______DAT4">[2]ФП!#REF!</definedName>
    <definedName name="_______DAT5">[2]ФП!#REF!</definedName>
    <definedName name="_______DAT6">'[1]1500 mur'!#REF!</definedName>
    <definedName name="_______DAT7">[3]Lists!#REF!</definedName>
    <definedName name="_______DAT8">[3]Lists!#REF!</definedName>
    <definedName name="_______DAT9">[3]Lists!#REF!</definedName>
    <definedName name="_______E21218">#REF!</definedName>
    <definedName name="_______fin1">#REF!</definedName>
    <definedName name="_______fin2">#REF!</definedName>
    <definedName name="_______fin3">#REF!</definedName>
    <definedName name="_______Fin4">#REF!</definedName>
    <definedName name="_______Fin5">#REF!</definedName>
    <definedName name="_______Fin6">#REF!</definedName>
    <definedName name="_______Fin7">#REF!</definedName>
    <definedName name="______DAT7">[3]Lists!#REF!</definedName>
    <definedName name="______DAT8">[3]Lists!#REF!</definedName>
    <definedName name="______DAT9">[3]Lists!#REF!</definedName>
    <definedName name="______E21218">#REF!</definedName>
    <definedName name="______fin1">#REF!</definedName>
    <definedName name="______fin2">#REF!</definedName>
    <definedName name="______fin3">#REF!</definedName>
    <definedName name="______Fin4">#REF!</definedName>
    <definedName name="______Fin5">#REF!</definedName>
    <definedName name="______Fin6">#REF!</definedName>
    <definedName name="______Fin7">#REF!</definedName>
    <definedName name="_____DAT1">'[1]1500 mur'!#REF!</definedName>
    <definedName name="_____DAT2">'[1]1500 mur'!#REF!</definedName>
    <definedName name="_____DAT3">'[1]1500 mur'!#REF!</definedName>
    <definedName name="_____DAT4">[2]ФП!#REF!</definedName>
    <definedName name="_____DAT5">[2]ФП!#REF!</definedName>
    <definedName name="_____DAT6">'[1]1500 mur'!#REF!</definedName>
    <definedName name="_____DAT7">[3]Lists!#REF!</definedName>
    <definedName name="_____DAT8">[3]Lists!#REF!</definedName>
    <definedName name="_____DAT9">[3]Lists!#REF!</definedName>
    <definedName name="_____E21218">#REF!</definedName>
    <definedName name="_____fin1">#REF!</definedName>
    <definedName name="_____fin2">#REF!</definedName>
    <definedName name="_____fin3">#REF!</definedName>
    <definedName name="_____Fin4">#REF!</definedName>
    <definedName name="_____Fin5">#REF!</definedName>
    <definedName name="_____Fin6">#REF!</definedName>
    <definedName name="_____Fin7">#REF!</definedName>
    <definedName name="____DAT1">'[1]1500 mur'!#REF!</definedName>
    <definedName name="____DAT2">'[1]1500 mur'!#REF!</definedName>
    <definedName name="____DAT3">'[1]1500 mur'!#REF!</definedName>
    <definedName name="____DAT4">[2]ФП!#REF!</definedName>
    <definedName name="____DAT5">[2]ФП!#REF!</definedName>
    <definedName name="____DAT6">'[1]1500 mur'!#REF!</definedName>
    <definedName name="____DAT7">[3]Lists!#REF!</definedName>
    <definedName name="____DAT8">[3]Lists!#REF!</definedName>
    <definedName name="____DAT9">[3]Lists!#REF!</definedName>
    <definedName name="____fin1">#REF!</definedName>
    <definedName name="____fin2">#REF!</definedName>
    <definedName name="____fin3">#REF!</definedName>
    <definedName name="____Fin4">#REF!</definedName>
    <definedName name="____Fin5">#REF!</definedName>
    <definedName name="____Fin6">#REF!</definedName>
    <definedName name="____Fin7">#REF!</definedName>
    <definedName name="___DAT1">'[1]1500 mur'!#REF!</definedName>
    <definedName name="___DAT2">'[1]1500 mur'!#REF!</definedName>
    <definedName name="___DAT3">'[1]1500 mur'!#REF!</definedName>
    <definedName name="___DAT4">[2]ФП!#REF!</definedName>
    <definedName name="___DAT5">[2]ФП!#REF!</definedName>
    <definedName name="___DAT6">'[1]1500 mur'!#REF!</definedName>
    <definedName name="___DAT7">[3]Lists!#REF!</definedName>
    <definedName name="___DAT8">[3]Lists!#REF!</definedName>
    <definedName name="___DAT9">[3]Lists!#REF!</definedName>
    <definedName name="___E21218">#REF!</definedName>
    <definedName name="___fin1">#REF!</definedName>
    <definedName name="___fin2">#REF!</definedName>
    <definedName name="___fin3">#REF!</definedName>
    <definedName name="___Fin4">#REF!</definedName>
    <definedName name="___Fin5">#REF!</definedName>
    <definedName name="___Fin6">#REF!</definedName>
    <definedName name="___Fin7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DAT1">'[1]1500 mur'!#REF!</definedName>
    <definedName name="__DAT2">'[1]1500 mur'!#REF!</definedName>
    <definedName name="__DAT3">'[1]1500 mur'!#REF!</definedName>
    <definedName name="__DAT4">[2]ФП!#REF!</definedName>
    <definedName name="__DAT5">[2]ФП!#REF!</definedName>
    <definedName name="__DAT6">'[1]1500 mur'!#REF!</definedName>
    <definedName name="__DAT7">[4]Lists!#REF!</definedName>
    <definedName name="__DAT8">[4]Lists!#REF!</definedName>
    <definedName name="__DAT9">[4]Lists!#REF!</definedName>
    <definedName name="__E21218">#REF!</definedName>
    <definedName name="__fin1">#REF!</definedName>
    <definedName name="__fin2">#REF!</definedName>
    <definedName name="__fin3">#REF!</definedName>
    <definedName name="__Fin4">#REF!</definedName>
    <definedName name="__Fin5">#REF!</definedName>
    <definedName name="__Fin6">#REF!</definedName>
    <definedName name="__Fin7">#REF!</definedName>
    <definedName name="__IntlFixup" hidden="1">TRUE</definedName>
    <definedName name="_Bran.dir">'[5]Дополнительная информация'!#REF!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21218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ost1">#REF!</definedName>
    <definedName name="_xlnm._FilterDatabase" hidden="1">'[6]Fixed Costs SPb'!#REF!</definedName>
    <definedName name="a">[7]Title!$B$5</definedName>
    <definedName name="ABCDATA_LeftBottom">#REF!</definedName>
    <definedName name="ABCDATA_LeftTop">#REF!</definedName>
    <definedName name="ABCDATA_RightTop">#REF!</definedName>
    <definedName name="ABCDATA1_LeftBottom">#REF!</definedName>
    <definedName name="ABCDATA1_LeftTop">#REF!</definedName>
    <definedName name="ABCDATA1_RightTop">#REF!</definedName>
    <definedName name="ABCDATA2_LeftBottom">#REF!</definedName>
    <definedName name="ABCDATA2_LeftTop">#REF!</definedName>
    <definedName name="ABCDATA2_RightTop">#REF!</definedName>
    <definedName name="ABCSUM_LeftBottom">#REF!</definedName>
    <definedName name="ABCSUM_LeftTop">#REF!</definedName>
    <definedName name="ABCSUM_RightTop">#REF!</definedName>
    <definedName name="ABCSUM1_LeftBottom">#REF!</definedName>
    <definedName name="ABCSUM1_LeftTop">#REF!</definedName>
    <definedName name="ABCSUM1_RightTop">#REF!</definedName>
    <definedName name="ABCSUM2_LeftBottom">#REF!</definedName>
    <definedName name="ABCSUM2_LeftTop">#REF!</definedName>
    <definedName name="ABCSUM2_RightTop">#REF!</definedName>
    <definedName name="AccessDatabase" hidden="1">"C:\My Documents\MAUI MALL1.mdb"</definedName>
    <definedName name="Action_adm.staff">'[5]Дополнительная информация'!#REF!</definedName>
    <definedName name="Action_Bran.dir">'[5]Дополнительная информация'!#REF!</definedName>
    <definedName name="Action_dep.dir">'[5]Дополнительная информация'!#REF!</definedName>
    <definedName name="Action_dir">'[5]Дополнительная информация'!#REF!</definedName>
    <definedName name="Action_head.depart">'[5]Дополнительная информация'!#REF!</definedName>
    <definedName name="Action_lead.spec">'[5]Дополнительная информация'!#REF!</definedName>
    <definedName name="Action_manag">'[5]Дополнительная информация'!#REF!</definedName>
    <definedName name="Action_sen.man">'[5]Дополнительная информация'!#REF!</definedName>
    <definedName name="Action_sen.spec">'[5]Дополнительная информация'!#REF!</definedName>
    <definedName name="Action_spec">'[5]Дополнительная информация'!#REF!</definedName>
    <definedName name="ACwvu.CapersView." hidden="1">[8]MASTER!#REF!</definedName>
    <definedName name="ACwvu.Japan_Capers_Ed_Pub." hidden="1">'[9]THREE VARIABLES'!$N$1:$V$165</definedName>
    <definedName name="ACwvu.KJP_CC." hidden="1">'[9]THREE VARIABLES'!$N$4:$U$165</definedName>
    <definedName name="AdvancesExceeds">#REF!</definedName>
    <definedName name="AdvencesExceeds">#REF!</definedName>
    <definedName name="Air_IntlRoam">#REF!</definedName>
    <definedName name="Air_NatlRoam">#REF!</definedName>
    <definedName name="AIR_SEG1">#REF!</definedName>
    <definedName name="AIR_SEG2">#REF!</definedName>
    <definedName name="AIR_SEG3">#REF!</definedName>
    <definedName name="AIR_SEG4">#REF!</definedName>
    <definedName name="AIR_SEG5">#REF!</definedName>
    <definedName name="AIR_SEG6">#REF!</definedName>
    <definedName name="AIR_SEG7">#REF!</definedName>
    <definedName name="AIR_SEG8">#REF!</definedName>
    <definedName name="AIR_SEG9">#REF!</definedName>
    <definedName name="AirHelp_IC">#REF!</definedName>
    <definedName name="AirHelp_Import">#REF!</definedName>
    <definedName name="AirHelp_OG">#REF!</definedName>
    <definedName name="AirHelpIP1">#REF!,#REF!,#REF!,#REF!,#REF!</definedName>
    <definedName name="AirHelpIP2">#REF!,#REF!,#REF!,#REF!</definedName>
    <definedName name="ANN_PAY_Capital">#REF!</definedName>
    <definedName name="ANN_PAY_FirstCell">#REF!</definedName>
    <definedName name="ANN_PAY_N">#REF!</definedName>
    <definedName name="ANN_PAY_Percent">#REF!</definedName>
    <definedName name="ASSETS___LIABILITIES">#REF!</definedName>
    <definedName name="B">[7]Title!$B$5</definedName>
    <definedName name="BD_perc_y1">#REF!</definedName>
    <definedName name="Birthday_adm.staff">'[5]Дополнительная информация'!#REF!</definedName>
    <definedName name="Birthday_Bran.dir">'[5]Дополнительная информация'!#REF!</definedName>
    <definedName name="Birthday_dep.dir">'[5]Дополнительная информация'!#REF!</definedName>
    <definedName name="Birthday_dir">'[5]Дополнительная информация'!#REF!</definedName>
    <definedName name="Birthday_head.depart">'[5]Дополнительная информация'!#REF!</definedName>
    <definedName name="Birthday_lead.spec">'[5]Дополнительная информация'!#REF!</definedName>
    <definedName name="Birthday_manag">'[5]Дополнительная информация'!#REF!</definedName>
    <definedName name="Birthday_sen.cpec">'[5]Дополнительная информация'!#REF!</definedName>
    <definedName name="Birthday_sen.man">'[5]Дополнительная информация'!#REF!</definedName>
    <definedName name="Birthday_spec">'[5]Дополнительная информация'!#REF!</definedName>
    <definedName name="Birthday_zam.dir">'[5]Дополнительная информация'!#REF!</definedName>
    <definedName name="cnv">#REF!</definedName>
    <definedName name="Country">#REF!</definedName>
    <definedName name="Cultura_adm.staff">'[5]Дополнительная информация'!#REF!</definedName>
    <definedName name="Cultura_Bran.dir">'[5]Дополнительная информация'!#REF!</definedName>
    <definedName name="Cultura_dep.dir">'[5]Дополнительная информация'!#REF!</definedName>
    <definedName name="Cultura_dir">'[5]Дополнительная информация'!#REF!</definedName>
    <definedName name="Cultura_head.depart">'[5]Дополнительная информация'!#REF!</definedName>
    <definedName name="Cultura_lead.spec">'[5]Дополнительная информация'!#REF!</definedName>
    <definedName name="Cultura_manag">'[5]Дополнительная информация'!#REF!</definedName>
    <definedName name="Cultura_sen.man">'[5]Дополнительная информация'!#REF!</definedName>
    <definedName name="Cultura_sen.spec">'[5]Дополнительная информация'!#REF!</definedName>
    <definedName name="Cultura_spec">'[5]Дополнительная информация'!#REF!</definedName>
    <definedName name="Cwvu.CapersView." hidden="1">[8]MASTER!#REF!</definedName>
    <definedName name="Cwvu.Japan_Capers_Ed_Pub." hidden="1">[8]MASTER!#REF!</definedName>
    <definedName name="Cwvu.KJP_CC." hidden="1">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</definedName>
    <definedName name="d">[2]ФП!#REF!</definedName>
    <definedName name="Delta">#REF!</definedName>
    <definedName name="Depreciation">[10]CapEx!#REF!</definedName>
    <definedName name="DIF_PAY_Capital">#REF!</definedName>
    <definedName name="DIF_PAY_FirstCell">#REF!</definedName>
    <definedName name="DIF_PAY_N">#REF!</definedName>
    <definedName name="DIF_PAY_Percent">#REF!</definedName>
    <definedName name="DiscRate">#REF!</definedName>
    <definedName name="DiscRateConst">#REF!</definedName>
    <definedName name="Ed.">#REF!</definedName>
    <definedName name="Ed1.">[11]MAIN!#REF!</definedName>
    <definedName name="EQUITY___LIABILITIES">#REF!</definedName>
    <definedName name="equitycost">#REF!</definedName>
    <definedName name="f">[12]Balance!$F$94</definedName>
    <definedName name="Factor">'[13]Cash (NPV)'!$C$49</definedName>
    <definedName name="FirstIsDisc">#REF!</definedName>
    <definedName name="FIXED_COSTS_OF_DEPARTMENTS">#REF!</definedName>
    <definedName name="Format">[14]Main!$O$1:$O$65536</definedName>
    <definedName name="Gecnj">#REF!</definedName>
    <definedName name="GR_PRC_DayInMonth_1">#REF!</definedName>
    <definedName name="GR_PRC_DayInYear_1">#REF!</definedName>
    <definedName name="GR_PRC_Kapital_1">#REF!</definedName>
    <definedName name="GR_PRC_Month_1">#REF!</definedName>
    <definedName name="GR_PRC_Percent_1">#REF!</definedName>
    <definedName name="GR_RPC_FirstCell">#REF!</definedName>
    <definedName name="GrAdd_Seg1">#REF!,#REF!</definedName>
    <definedName name="GSM2_Name">[15]Parameters!$E$16</definedName>
    <definedName name="Highlights">#REF!</definedName>
    <definedName name="HTML_CodePage" hidden="1">1252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C_Air_IntlRoam">#REF!</definedName>
    <definedName name="IC_Air_NatRoam">#REF!</definedName>
    <definedName name="IC_Air_Seg1">#REF!</definedName>
    <definedName name="IC_Air_Seg2">#REF!</definedName>
    <definedName name="IC_Air_Seg3">#REF!</definedName>
    <definedName name="IC_Air_Seg4">#REF!</definedName>
    <definedName name="IC_Air_Seg5">#REF!</definedName>
    <definedName name="IC_Air_Seg6">#REF!</definedName>
    <definedName name="IC_Air_Seg7">#REF!</definedName>
    <definedName name="IC_Air_Seg8">#REF!</definedName>
    <definedName name="IC_Air_Seg9">#REF!</definedName>
    <definedName name="Ill_adm.staff">'[5]Дополнительная информация'!#REF!</definedName>
    <definedName name="Ill_Bran.dir">'[5]Дополнительная информация'!#REF!</definedName>
    <definedName name="Ill_dep.dir">'[5]Дополнительная информация'!#REF!</definedName>
    <definedName name="Ill_dir">'[5]Дополнительная информация'!#REF!</definedName>
    <definedName name="Ill_head.depart">'[5]Дополнительная информация'!#REF!</definedName>
    <definedName name="Ill_lead.spec">'[5]Дополнительная информация'!#REF!</definedName>
    <definedName name="Ill_manag">'[5]Дополнительная информация'!#REF!</definedName>
    <definedName name="Ill_sen.cpec">'[5]Дополнительная информация'!#REF!</definedName>
    <definedName name="Ill_sen.man">'[5]Дополнительная информация'!#REF!</definedName>
    <definedName name="Ill_spec">'[5]Дополнительная информация'!#REF!</definedName>
    <definedName name="Import_to_AirtimeRevenue">#REF!</definedName>
    <definedName name="INPUT_TABLE">#REF!</definedName>
    <definedName name="Interconn_Revenue">#REF!</definedName>
    <definedName name="INVEST_LeftBottom">#REF!</definedName>
    <definedName name="INVEST_LeftTop">#REF!</definedName>
    <definedName name="INVEST_PVar01">#REF!</definedName>
    <definedName name="INVEST_PVar02">#REF!</definedName>
    <definedName name="INVEST_PVar03">#REF!</definedName>
    <definedName name="INVEST_PVar04">#REF!</definedName>
    <definedName name="INVEST_PVar05">#REF!</definedName>
    <definedName name="INVEST_PVar06">#REF!</definedName>
    <definedName name="INVEST_PVar07">#REF!</definedName>
    <definedName name="INVEST_PVar08">#REF!</definedName>
    <definedName name="INVEST_PVar09">#REF!</definedName>
    <definedName name="INVEST_PVar10">#REF!</definedName>
    <definedName name="INVEST_Result">#REF!</definedName>
    <definedName name="INVEST_ResultName">#REF!</definedName>
    <definedName name="INVEST_RightTop">#REF!</definedName>
    <definedName name="INVEST_RVar01">#REF!</definedName>
    <definedName name="INVEST_RVar02">#REF!</definedName>
    <definedName name="INVEST_RVar03">#REF!</definedName>
    <definedName name="INVEST_RVar04">#REF!</definedName>
    <definedName name="INVEST_RVar05">#REF!</definedName>
    <definedName name="INVEST_RVar06">#REF!</definedName>
    <definedName name="INVEST_RVar07">#REF!</definedName>
    <definedName name="INVEST_RVar08">#REF!</definedName>
    <definedName name="INVEST_RVar09">#REF!</definedName>
    <definedName name="INVEST_RVar10">#REF!</definedName>
    <definedName name="INVEST_SensStart">#REF!</definedName>
    <definedName name="IRR">'[13]Cash (NPV)'!$C$59</definedName>
    <definedName name="KEY_FIGURES">#REF!</definedName>
    <definedName name="Language">#REF!</definedName>
    <definedName name="Last_head.depart">'[5]Дополнительная информация'!#REF!</definedName>
    <definedName name="Lias_adm.staff">'[5]Дополнительная информация'!#REF!</definedName>
    <definedName name="Lias_Bran.d">'[5]Дополнительная информация'!#REF!</definedName>
    <definedName name="Lias_dep.dir">'[5]Дополнительная информация'!#REF!</definedName>
    <definedName name="Lias_dir">'[5]Дополнительная информация'!#REF!</definedName>
    <definedName name="Lias_head.depart">'[5]Дополнительная информация'!#REF!</definedName>
    <definedName name="Lias_lead.spec">'[5]Дополнительная информация'!#REF!</definedName>
    <definedName name="Lias_manag">'[5]Дополнительная информация'!#REF!</definedName>
    <definedName name="Lias_sen.man">'[5]Дополнительная информация'!#REF!</definedName>
    <definedName name="Lias_sen.spec">'[5]Дополнительная информация'!#REF!</definedName>
    <definedName name="Lias_spec">'[5]Дополнительная информация'!#REF!</definedName>
    <definedName name="M">#REF!</definedName>
    <definedName name="Medic_Bran.dir">'[5]Дополнительная информация'!#REF!</definedName>
    <definedName name="Medic_dep.dir">'[5]Дополнительная информация'!#REF!</definedName>
    <definedName name="Medic_dir">'[5]Дополнительная информация'!#REF!</definedName>
    <definedName name="months">[14]Main!A$552</definedName>
    <definedName name="multiple">#REF!</definedName>
    <definedName name="N">#REF!</definedName>
    <definedName name="nov">'[16]P&amp;LNew (add)04'!A$61</definedName>
    <definedName name="NPV">'[13]Cash (NPV)'!$C$58</definedName>
    <definedName name="Number_of_BSS_equipment">[10]CapEx!#REF!</definedName>
    <definedName name="OG_Air_IntlRoam">#REF!</definedName>
    <definedName name="OG_Air_NatRoam">#REF!</definedName>
    <definedName name="OG_Air_Seg1">#REF!</definedName>
    <definedName name="OG_Air_Seg2">#REF!</definedName>
    <definedName name="OG_Air_Seg3">#REF!</definedName>
    <definedName name="OG_Air_Seg4">#REF!</definedName>
    <definedName name="OG_Air_Seg5">#REF!</definedName>
    <definedName name="OG_Air_Seg6">#REF!</definedName>
    <definedName name="OG_Air_Seg7">#REF!</definedName>
    <definedName name="OG_Air_Seg8">#REF!</definedName>
    <definedName name="OG_Air_Seg9">#REF!</definedName>
    <definedName name="Okup">'[13]Cash (NPV)'!$C$84</definedName>
    <definedName name="OldNPV">'[13]Cash (NPV)'!$A$86</definedName>
    <definedName name="ORU_CC_Names">[17]Sheet1!$A$1:$B$217</definedName>
    <definedName name="OutOstPlan">#REF!</definedName>
    <definedName name="OutSumFact">#REF!</definedName>
    <definedName name="Over.holid_adm.staff">'[5]Дополнительная информация'!#REF!</definedName>
    <definedName name="Over.holid_Bran.dir">'[5]Дополнительная информация'!#REF!</definedName>
    <definedName name="Over.holid_dep.dir">'[5]Дополнительная информация'!#REF!</definedName>
    <definedName name="Over.holid_dir">'[5]Дополнительная информация'!#REF!</definedName>
    <definedName name="Over.holid_head.depart">'[5]Дополнительная информация'!#REF!</definedName>
    <definedName name="Over.holid_lead.spec">'[5]Дополнительная информация'!#REF!</definedName>
    <definedName name="Over.holid_manag">'[5]Дополнительная информация'!#REF!</definedName>
    <definedName name="Over.holid_sen.man">'[5]Дополнительная информация'!#REF!</definedName>
    <definedName name="Over.holid_sen.spec">'[5]Дополнительная информация'!#REF!</definedName>
    <definedName name="Over.holid_spec">'[5]Дополнительная информация'!#REF!</definedName>
    <definedName name="OwnSP_GrossAdds_Percent">#REF!</definedName>
    <definedName name="p">[18]C!$AB$1</definedName>
    <definedName name="Partner">#REF!</definedName>
    <definedName name="Paymen_Bran.dir">'[5]Дополнительная информация'!#REF!</definedName>
    <definedName name="PDRev_Percents">#REF!</definedName>
    <definedName name="PDRev_seg1">#REF!</definedName>
    <definedName name="PDRev_seg2">#REF!</definedName>
    <definedName name="PDRev_seg3">#REF!</definedName>
    <definedName name="PDRev_seg4">#REF!</definedName>
    <definedName name="PDRev_seg5">#REF!</definedName>
    <definedName name="PDRev_seg6">#REF!</definedName>
    <definedName name="PDRev_seg7">#REF!</definedName>
    <definedName name="PDRev_seg8">#REF!</definedName>
    <definedName name="PDRev_seg9">#REF!</definedName>
    <definedName name="Pension_adm.staff">'[5]Дополнительная информация'!#REF!</definedName>
    <definedName name="Pension_Bran.dir">'[5]Дополнительная информация'!#REF!</definedName>
    <definedName name="Pension_dep.dir">'[5]Дополнительная информация'!#REF!</definedName>
    <definedName name="Pension_dir">'[5]Дополнительная информация'!#REF!</definedName>
    <definedName name="Pension_head.depart">'[5]Дополнительная информация'!#REF!</definedName>
    <definedName name="Pension_lead.spec">'[5]Дополнительная информация'!#REF!</definedName>
    <definedName name="Pension_manag">'[5]Дополнительная информация'!#REF!</definedName>
    <definedName name="Pension_sen.cpec">'[5]Дополнительная информация'!#REF!</definedName>
    <definedName name="Pension_sen.man">'[5]Дополнительная информация'!#REF!</definedName>
    <definedName name="Pension_spec">'[5]Дополнительная информация'!#REF!</definedName>
    <definedName name="Percents_AirDistr">#REF!</definedName>
    <definedName name="period">[0]!period</definedName>
    <definedName name="PLANNING">#REF!</definedName>
    <definedName name="Present_managPresent_manag">'[5]Дополнительная информация'!#REF!</definedName>
    <definedName name="Present_sen.man">'[5]Дополнительная информация'!#REF!</definedName>
    <definedName name="Presents_adm.staff">'[5]Дополнительная информация'!#REF!</definedName>
    <definedName name="Presents_Bran.dir">'[5]Дополнительная информация'!#REF!</definedName>
    <definedName name="Presents_dep.dir">'[5]Дополнительная информация'!#REF!</definedName>
    <definedName name="Presents_dir">'[5]Дополнительная информация'!#REF!</definedName>
    <definedName name="Presents_head.depart">'[5]Дополнительная информация'!#REF!</definedName>
    <definedName name="Presents_lead.spec">'[5]Дополнительная информация'!#REF!</definedName>
    <definedName name="Presents_manag">'[5]Дополнительная информация'!#REF!</definedName>
    <definedName name="Presents_sen.man">'[5]Дополнительная информация'!#REF!</definedName>
    <definedName name="Presents_sen.spec">'[5]Дополнительная информация'!#REF!</definedName>
    <definedName name="Presents_spec">'[5]Дополнительная информация'!#REF!</definedName>
    <definedName name="Price_list_of_BSS_equipment">#REF!</definedName>
    <definedName name="Prices_of_Services">#REF!</definedName>
    <definedName name="PROFIT___LOSS_ANALYSIS">#REF!</definedName>
    <definedName name="PROFIT___LOSS_ANALYSIS_II">#REF!</definedName>
    <definedName name="PROPD_GroupCount">[19]РавнДол!$B$61</definedName>
    <definedName name="PROPR_GroupCount">#REF!</definedName>
    <definedName name="PROPR_GroupNum">#REF!</definedName>
    <definedName name="PROPR_LastCol">#REF!</definedName>
    <definedName name="q" hidden="1">{#N/A,#N/A,TRUE,"MOBA";#N/A,#N/A,TRUE,"Key Indicators";#N/A,#N/A,TRUE,"SUMMARY";#N/A,#N/A,TRUE,"P&amp;L";#N/A,#N/A,TRUE,"BALANCE";#N/A,#N/A,TRUE,"Flow of Funds"}</definedName>
    <definedName name="qq">#REF!</definedName>
    <definedName name="ravel_head.depart">'[5]Дополнительная информация'!#REF!</definedName>
    <definedName name="Real">[15]MacroMicro!$H$9="R"</definedName>
    <definedName name="Recrut_adm.staff">'[5]Дополнительная информация'!#REF!</definedName>
    <definedName name="Recrut_Bran.dir">'[5]Дополнительная информация'!#REF!</definedName>
    <definedName name="Recrut_dep.dir">'[5]Дополнительная информация'!#REF!</definedName>
    <definedName name="Recrut_dir">'[5]Дополнительная информация'!#REF!</definedName>
    <definedName name="Recrut_head.depart">'[5]Дополнительная информация'!#REF!</definedName>
    <definedName name="Recrut_lead.spec">'[5]Дополнительная информация'!#REF!</definedName>
    <definedName name="Recrut_manag">'[5]Дополнительная информация'!#REF!</definedName>
    <definedName name="Recrut_sen.man">'[5]Дополнительная информация'!#REF!</definedName>
    <definedName name="Recrut_sen.spec">'[5]Дополнительная информация'!#REF!</definedName>
    <definedName name="Recrut_spec">'[5]Дополнительная информация'!#REF!</definedName>
    <definedName name="Rev_interconnection">#REF!</definedName>
    <definedName name="Rev_Other">#REF!</definedName>
    <definedName name="Rev_OwnSubs">#REF!</definedName>
    <definedName name="Rev_OwnSubs_year1">#REF!</definedName>
    <definedName name="Rev_seg1">#REF!</definedName>
    <definedName name="Rev_seg2">#REF!</definedName>
    <definedName name="Rev_seg3">#REF!</definedName>
    <definedName name="Rwvu.CapersView." hidden="1">'[9]THREE VARIABLES'!$A$1:$M$65536</definedName>
    <definedName name="Rwvu.Japan_Capers_Ed_Pub." hidden="1">'[9]THREE VARIABLES'!$A$1:$M$65536</definedName>
    <definedName name="Rwvu.KJP_CC." hidden="1">'[9]THREE VARIABLES'!$A$1:$M$65536</definedName>
    <definedName name="s">[2]ФП!#REF!</definedName>
    <definedName name="SalesTax">#REF!</definedName>
    <definedName name="seg1_tariffs">#REF!</definedName>
    <definedName name="seg2_tariffs">#REF!</definedName>
    <definedName name="seg3_tariffs">#REF!</definedName>
    <definedName name="seg4_tariffs">#REF!</definedName>
    <definedName name="seg5_tariffs">#REF!</definedName>
    <definedName name="seg6_tariffs">#REF!</definedName>
    <definedName name="seg7_tariffs">#REF!</definedName>
    <definedName name="seg8_tariffs">#REF!</definedName>
    <definedName name="seg9_tariffs">#REF!</definedName>
    <definedName name="Shift_adm.staff">'[5]Дополнительная информация'!#REF!</definedName>
    <definedName name="Shift_Bran">'[5]Дополнительная информация'!#REF!</definedName>
    <definedName name="Shift_dep.dir">'[5]Дополнительная информация'!#REF!</definedName>
    <definedName name="Shift_dir">'[5]Дополнительная информация'!#REF!</definedName>
    <definedName name="Shift_head.depart">'[5]Дополнительная информация'!#REF!</definedName>
    <definedName name="Shift_lead.spec">'[5]Дополнительная информация'!#REF!</definedName>
    <definedName name="Shift_manag">'[5]Дополнительная информация'!#REF!</definedName>
    <definedName name="Shift_sen.cpec">'[5]Дополнительная информация'!#REF!</definedName>
    <definedName name="Shift_sen.man">'[5]Дополнительная информация'!#REF!</definedName>
    <definedName name="Shift_spec">'[5]Дополнительная информация'!#REF!</definedName>
    <definedName name="Simu1_EBITDA">#REF!</definedName>
    <definedName name="Simu1_NetSales">#REF!</definedName>
    <definedName name="SMS_на_абонента">#REF!</definedName>
    <definedName name="Sport_adm.staff">'[5]Дополнительная информация'!#REF!</definedName>
    <definedName name="Sport_Bran.dir">'[5]Дополнительная информация'!#REF!</definedName>
    <definedName name="Sport_dep.dir">'[5]Дополнительная информация'!#REF!</definedName>
    <definedName name="Sport_dir">'[5]Дополнительная информация'!#REF!</definedName>
    <definedName name="Sport_head.depart">'[5]Дополнительная информация'!#REF!</definedName>
    <definedName name="Sport_lead.spec">'[5]Дополнительная информация'!#REF!</definedName>
    <definedName name="Sport_manag">'[5]Дополнительная информация'!#REF!</definedName>
    <definedName name="Sport_sen.cpec">'[5]Дополнительная информация'!#REF!</definedName>
    <definedName name="Sport_sen.man">'[5]Дополнительная информация'!#REF!</definedName>
    <definedName name="Sport_spec">'[5]Дополнительная информация'!#REF!</definedName>
    <definedName name="SrokDY">#REF!</definedName>
    <definedName name="SrokY">#REF!</definedName>
    <definedName name="StepsInYear">#REF!</definedName>
    <definedName name="subscribers_graph">"Chart 23"</definedName>
    <definedName name="Swvu.CapersView." hidden="1">[8]MASTER!#REF!</definedName>
    <definedName name="Swvu.Japan_Capers_Ed_Pub." hidden="1">'[9]THREE VARIABLES'!$N$1:$V$165</definedName>
    <definedName name="Swvu.KJP_CC." hidden="1">'[9]THREE VARIABLES'!$N$4:$U$165</definedName>
    <definedName name="T_P">#REF!</definedName>
    <definedName name="T_x">#REF!</definedName>
    <definedName name="Tariffs_seg1">#REF!</definedName>
    <definedName name="Tariffs_seg2">#REF!</definedName>
    <definedName name="Tariffs_seg3">#REF!</definedName>
    <definedName name="Tariffs_seg4">#REF!</definedName>
    <definedName name="Tariffs_seg5">#REF!</definedName>
    <definedName name="Tariffs_seg6">#REF!</definedName>
    <definedName name="Tariffs_seg7">#REF!</definedName>
    <definedName name="Tariffs_seg8">#REF!</definedName>
    <definedName name="Tariffs_seg9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NTRAFF_7a_Stat07_List">#REF!</definedName>
    <definedName name="Transmission">#REF!</definedName>
    <definedName name="Travel_adm.staff">'[5]Дополнительная информация'!#REF!</definedName>
    <definedName name="Travel_Bran.dir">'[5]Дополнительная информация'!#REF!</definedName>
    <definedName name="Travel_dep.dir">'[5]Дополнительная информация'!#REF!</definedName>
    <definedName name="Travel_dir">'[5]Дополнительная информация'!#REF!</definedName>
    <definedName name="Travel_head.depart">'[5]Дополнительная информация'!#REF!</definedName>
    <definedName name="Travel_lead.spec">'[5]Дополнительная информация'!#REF!</definedName>
    <definedName name="Travel_manag">'[5]Дополнительная информация'!#REF!</definedName>
    <definedName name="Travel_sen.cpec">'[5]Дополнительная информация'!#REF!</definedName>
    <definedName name="Travel_sen.man">'[5]Дополнительная информация'!#REF!</definedName>
    <definedName name="Travel_spec">'[5]Дополнительная информация'!#REF!</definedName>
    <definedName name="Type">#REF!</definedName>
    <definedName name="us">#REF!</definedName>
    <definedName name="usd">[18]C!A$244</definedName>
    <definedName name="vat">'[20]Нормативная информация'!$C$5</definedName>
    <definedName name="wacc">#REF!</definedName>
    <definedName name="which_segment">#REF!</definedName>
    <definedName name="wrn.1995_1996detail.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Japan_Capers_Ed._.Pub." hidden="1">{"Japan_Capers_Ed_Pub",#N/A,FALSE,"DI 2 YEAR MASTER SCHEDULE"}</definedName>
    <definedName name="wrn.M.O.B.A.._.Results." hidden="1">{#N/A,#N/A,TRUE,"MOBA";#N/A,#N/A,TRUE,"Key Indicators";#N/A,#N/A,TRUE,"SUMMARY";#N/A,#N/A,TRUE,"P&amp;L";#N/A,#N/A,TRUE,"BALANCE";#N/A,#N/A,TRUE,"Flow of Funds"}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QUARTERLY._.VIEW." hidden="1">{"QUARTERLY VIEW",#N/A,FALSE,"YEAR TOTAL"}</definedName>
    <definedName name="wrn.YEAR._.VIEW." hidden="1">{#N/A,#N/A,FALSE,"YEAR TOTAL"}</definedName>
    <definedName name="wrn.отчет._.по._.курсу." hidden="1">{"программа",#N/A,TRUE,"lessons";"продажа оргтехники",#N/A,TRUE,"образец"}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bcv" hidden="1">{#N/A,#N/A,TRUE,"MOBA";#N/A,#N/A,TRUE,"Key Indicators";#N/A,#N/A,TRUE,"SUMMARY";#N/A,#N/A,TRUE,"P&amp;L";#N/A,#N/A,TRUE,"BALANCE";#N/A,#N/A,TRUE,"Flow of Funds"}</definedName>
    <definedName name="Years">#REF!</definedName>
    <definedName name="Z_1B709F81_D94C_4067_B938_131557AC4BF4_.wvu.Cols" hidden="1">[21]FinRep!$B$1:$D$65536,[21]FinRep!#REF!</definedName>
    <definedName name="Z_1B709F81_D94C_4067_B938_131557AC4BF4_.wvu.PrintTitles" hidden="1">[21]FinRep!$A$1:$D$65536,[21]FinRep!$A$1:$IV$3</definedName>
    <definedName name="Z_1B709F81_D94C_4067_B938_131557AC4BF4_.wvu.Rows" hidden="1">[21]FinRep!$A$26:$IV$26,[21]FinRep!$A$68:$IV$73</definedName>
    <definedName name="Z_479840C0_9C89_11D4_B5BD_0050046FED32_.wvu.Rows" hidden="1">[22]SPb!#REF!,[22]SPb!#REF!,[22]SPb!#REF!,[22]SPb!#REF!,[22]SPb!#REF!,[22]SPb!#REF!,[22]SPb!#REF!,[22]SPb!#REF!,[22]SPb!#REF!,[22]SPb!#REF!,[22]SPb!#REF!,[22]SPb!$A$1253:$IV$1255,[22]SPb!#REF!,[22]SPb!#REF!,[22]SPb!#REF!</definedName>
    <definedName name="Z_7FFC72A5_67A1_40AD_82A9_D45AD6EA8FB0_.wvu.Cols" hidden="1">#REF!,#REF!,#REF!</definedName>
    <definedName name="Z_7FFC72A5_67A1_40AD_82A9_D45AD6EA8FB0_.wvu.PrintArea" hidden="1">#REF!</definedName>
    <definedName name="Z_83CC7D4D_E1CA_4855_BE5C_E713ADC75965_.wvu.Cols" hidden="1">[21]FinRep!$B$1:$D$65536,[21]FinRep!#REF!</definedName>
    <definedName name="Z_83CC7D4D_E1CA_4855_BE5C_E713ADC75965_.wvu.PrintTitles" hidden="1">[21]FinRep!$A$1:$D$65536,[21]FinRep!$A$1:$IV$3</definedName>
    <definedName name="Z_83CC7D4D_E1CA_4855_BE5C_E713ADC75965_.wvu.Rows" hidden="1">[21]FinRep!$A$26:$IV$26,[21]FinRep!$A$68:$IV$73</definedName>
    <definedName name="Z_93BC546C_7667_4029_8CBD_999D79B66904_.wvu.Cols" hidden="1">[21]FinRep!$B$1:$D$65536,[21]FinRep!#REF!</definedName>
    <definedName name="Z_93BC546C_7667_4029_8CBD_999D79B66904_.wvu.PrintTitles" hidden="1">[21]FinRep!$A$1:$D$65536,[21]FinRep!$A$1:$IV$3</definedName>
    <definedName name="Z_93BC546C_7667_4029_8CBD_999D79B66904_.wvu.Rows" hidden="1">[21]FinRep!$A$26:$IV$26,[21]FinRep!$A$68:$IV$73</definedName>
    <definedName name="Z_9A428CE1_B4D9_11D0_A8AA_0000C071AEE7_.wvu.Cols" hidden="1">[8]MASTER!$A$1:$Q$65536,[8]MASTER!$Y$1:$Z$65536</definedName>
    <definedName name="Z_9A428CE1_B4D9_11D0_A8AA_0000C071AEE7_.wvu.PrintArea" hidden="1">'[9]THREE VARIABLES'!$N$4:$S$5</definedName>
    <definedName name="Z_9A428CE1_B4D9_11D0_A8AA_0000C071AEE7_.wvu.Rows" hidden="1">[8]MASTER!#REF!,[8]MASTER!#REF!,[8]MASTER!#REF!,[8]MASTER!#REF!,[8]MASTER!#REF!,[8]MASTER!#REF!,[8]MASTER!#REF!,[8]MASTER!$A$98:$IV$272</definedName>
    <definedName name="Z_9EF7338F_8123_4F81_B0BA_D42AEDDD5FBF_.wvu.Cols" hidden="1">[21]FinRep!$B$1:$D$65536,[21]FinRep!#REF!</definedName>
    <definedName name="Z_9EF7338F_8123_4F81_B0BA_D42AEDDD5FBF_.wvu.PrintTitles" hidden="1">[21]FinRep!$A$1:$D$65536,[21]FinRep!$A$1:$IV$3</definedName>
    <definedName name="Z_9EF7338F_8123_4F81_B0BA_D42AEDDD5FBF_.wvu.Rows" hidden="1">[21]FinRep!$A$26:$IV$26,[21]FinRep!$A$68:$IV$73</definedName>
    <definedName name="Z_B6909814_2E95_4DAB_B11A_A993592B1E6C_.wvu.PrintTitles" hidden="1">[21]FinRep!$A$1:$D$65536,[21]FinRep!$A$1:$IV$3</definedName>
    <definedName name="Z_D62AB88B_D12D_432F_8DA1_11CFD1037F4D_.wvu.Cols" hidden="1">[21]FinRep!$B$1:$D$65536,[21]FinRep!#REF!</definedName>
    <definedName name="Z_D62AB88B_D12D_432F_8DA1_11CFD1037F4D_.wvu.PrintTitles" hidden="1">[21]FinRep!$A$1:$D$65536,[21]FinRep!$A$1:$IV$3</definedName>
    <definedName name="Z_D62AB88B_D12D_432F_8DA1_11CFD1037F4D_.wvu.Rows" hidden="1">[21]FinRep!$A$26:$IV$26,[21]FinRep!$A$68:$IV$73</definedName>
    <definedName name="ZoneA_1">#REF!</definedName>
    <definedName name="ZoneA_10">#REF!</definedName>
    <definedName name="ZoneA_11">#REF!</definedName>
    <definedName name="ZoneA_12">#REF!</definedName>
    <definedName name="ZoneA_13">#REF!</definedName>
    <definedName name="ZoneA_14">#REF!</definedName>
    <definedName name="ZoneA_15">#REF!</definedName>
    <definedName name="ZoneA_16">#REF!</definedName>
    <definedName name="ZoneA_2">#REF!</definedName>
    <definedName name="ZoneA_3">#REF!</definedName>
    <definedName name="ZoneA_4">#REF!</definedName>
    <definedName name="ZoneA_5">#REF!</definedName>
    <definedName name="ZoneA_6">#REF!</definedName>
    <definedName name="ZoneA_7">#REF!</definedName>
    <definedName name="ZoneA_8">#REF!</definedName>
    <definedName name="ZoneA_9">#REF!</definedName>
    <definedName name="ZoneB_1">#REF!</definedName>
    <definedName name="ZoneB_10">#REF!</definedName>
    <definedName name="ZoneB_11">#REF!</definedName>
    <definedName name="ZoneB_12">#REF!</definedName>
    <definedName name="ZoneB_13">#REF!</definedName>
    <definedName name="ZoneB_14">#REF!</definedName>
    <definedName name="ZoneB_15">#REF!</definedName>
    <definedName name="ZoneB_16">#REF!</definedName>
    <definedName name="ZoneB_2">#REF!</definedName>
    <definedName name="ZoneB_3">#REF!</definedName>
    <definedName name="ZoneB_4">#REF!</definedName>
    <definedName name="ZoneB_5">#REF!</definedName>
    <definedName name="ZoneB_6">#REF!</definedName>
    <definedName name="ZoneB_7">#REF!</definedName>
    <definedName name="ZoneB_8">#REF!</definedName>
    <definedName name="ZoneB_9">#REF!</definedName>
    <definedName name="ZoneC_1">#REF!</definedName>
    <definedName name="ZoneC_10">#REF!</definedName>
    <definedName name="ZoneC_11">#REF!</definedName>
    <definedName name="ZoneC_12">#REF!</definedName>
    <definedName name="ZoneC_13">#REF!</definedName>
    <definedName name="ZoneC_14">#REF!</definedName>
    <definedName name="ZoneC_15">#REF!</definedName>
    <definedName name="ZoneC_16">#REF!</definedName>
    <definedName name="ZoneC_2">#REF!</definedName>
    <definedName name="ZoneC_3">#REF!</definedName>
    <definedName name="ZoneC_4">#REF!</definedName>
    <definedName name="ZoneC_5">#REF!</definedName>
    <definedName name="ZoneC_6">#REF!</definedName>
    <definedName name="ZoneC_7">#REF!</definedName>
    <definedName name="ZoneC_8">#REF!</definedName>
    <definedName name="ZoneC_9">#REF!</definedName>
    <definedName name="а" hidden="1">'[9]THREE VARIABLES'!$N$1:$V$165</definedName>
    <definedName name="А3">#REF!</definedName>
    <definedName name="АвПокуп">#REF!</definedName>
    <definedName name="АвПокуп1">#REF!</definedName>
    <definedName name="АвПост">#REF!</definedName>
    <definedName name="АвПост1">#REF!</definedName>
    <definedName name="Аморт1">#REF!</definedName>
    <definedName name="_xlnm.Database">#REF!</definedName>
    <definedName name="БП1">#REF!</definedName>
    <definedName name="ВалП1">#REF!</definedName>
    <definedName name="вв" hidden="1">{"программа",#N/A,TRUE,"lessons";"продажа оргтехники",#N/A,TRUE,"образец"}</definedName>
    <definedName name="Вид_связи">#REF!</definedName>
    <definedName name="ВКО">#REF!</definedName>
    <definedName name="ВКС">#REF!</definedName>
    <definedName name="ВР1">#REF!</definedName>
    <definedName name="ВРО1">[11]MAIN!#REF!</definedName>
    <definedName name="ГотПр">#REF!</definedName>
    <definedName name="ГотПр1">#REF!</definedName>
    <definedName name="гривна">[23]отп!#REF!</definedName>
    <definedName name="ДЗ">#REF!</definedName>
    <definedName name="ДЗ1">#REF!</definedName>
    <definedName name="Доля__затрат">#REF!</definedName>
    <definedName name="Доля_абонентов_GPRS">#REF!</definedName>
    <definedName name="Доля_затрат_в_тарифе">#REF!</definedName>
    <definedName name="ДСр">#REF!</definedName>
    <definedName name="ДСр1">#REF!</definedName>
    <definedName name="Ед.">#REF!</definedName>
    <definedName name="Ед1.">#REF!</definedName>
    <definedName name="жж" hidden="1">[8]MASTER!#REF!</definedName>
    <definedName name="з" hidden="1">{"программа",#N/A,TRUE,"lessons";"продажа оргтехники",#N/A,TRUE,"образец"}</definedName>
    <definedName name="_xlnm.Print_Titles">[24]Зак.!$B$1:$B$65536,[24]Зак.!#REF!</definedName>
    <definedName name="Зап">#REF!</definedName>
    <definedName name="Зап1">#REF!</definedName>
    <definedName name="Зпл1">[11]MAIN!#REF!</definedName>
    <definedName name="Зпл1пер">#REF!</definedName>
    <definedName name="ИзНА">#REF!</definedName>
    <definedName name="ИзНА1">#REF!</definedName>
    <definedName name="ИзОС">#REF!</definedName>
    <definedName name="ИзОС1">#REF!</definedName>
    <definedName name="Инт">#REF!</definedName>
    <definedName name="к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ке" hidden="1">{"программа",#N/A,TRUE,"lessons";"продажа оргтехники",#N/A,TRUE,"образец"}</definedName>
    <definedName name="КодИмя">#REF!</definedName>
    <definedName name="КодСТ">#REF!</definedName>
    <definedName name="Курс">#REF!</definedName>
    <definedName name="курс_доллара">[25]IS!$B$4</definedName>
    <definedName name="лист10">[17]Sheet1!$A$2:$B$2101</definedName>
    <definedName name="лист3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ЛП">#REF!</definedName>
    <definedName name="н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Нал1">#REF!</definedName>
    <definedName name="Наш_тариф">#REF!</definedName>
    <definedName name="ндс">'[26]Z Total'!$V$2</definedName>
    <definedName name="ндс1">'[27]Баз. коэффициенты'!$B$4</definedName>
    <definedName name="номер">#REF!</definedName>
    <definedName name="о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Область_печати_ИМ">#REF!</definedName>
    <definedName name="ОбПр1">#REF!</definedName>
    <definedName name="ОС">#REF!</definedName>
    <definedName name="ОС1">#REF!</definedName>
    <definedName name="Отв.Подр" hidden="1">'[6]Fixed Costs SPb'!#REF!</definedName>
    <definedName name="Офисы">'[28]Нормативная информация'!$J$5:$J$40</definedName>
    <definedName name="Партнёр">#REF!</definedName>
    <definedName name="ПерЗ1">#REF!</definedName>
    <definedName name="ПОсД1">#REF!</definedName>
    <definedName name="ПостЗ1">#REF!</definedName>
    <definedName name="Прибыль">#REF!</definedName>
    <definedName name="Прибыль_с_минуты">#REF!</definedName>
    <definedName name="Проц1">#REF!</definedName>
    <definedName name="ПроцИзПр1">#REF!</definedName>
    <definedName name="Проч">#REF!</definedName>
    <definedName name="Проч1">#REF!</definedName>
    <definedName name="ПрочДох1">#REF!</definedName>
    <definedName name="р">'[29]Нормативная информация'!$C$5</definedName>
    <definedName name="Средний_трафик_на_абонента">#REF!</definedName>
    <definedName name="СрЗпл1пер">#REF!</definedName>
    <definedName name="СрЧ1">[11]MAIN!#REF!</definedName>
    <definedName name="СрЧ1пер">#REF!</definedName>
    <definedName name="ССП1">#REF!</definedName>
    <definedName name="ставка_ЕСН">[30]Ставки!$B$9</definedName>
    <definedName name="ставка_НДС">[30]Ставки!$B$4</definedName>
    <definedName name="ставка_НДФЛ">[30]Ставки!$B$8</definedName>
    <definedName name="ставка_НИ">[30]Ставки!$B$5</definedName>
    <definedName name="ставка_НП">[30]Ставки!$B$6</definedName>
    <definedName name="ставка_РУО">[30]Ставки!$B$11</definedName>
    <definedName name="ставка_ТН">[30]Ставки!$B$10</definedName>
    <definedName name="СтНПр1">#REF!</definedName>
    <definedName name="Страна">#REF!</definedName>
    <definedName name="СчОпл">#REF!</definedName>
    <definedName name="СчОпл1">#REF!</definedName>
    <definedName name="Тариф_Петерстар">#REF!</definedName>
    <definedName name="ТБ">#REF!</definedName>
    <definedName name="Тип">#REF!</definedName>
    <definedName name="Тов">[11]MAIN!#REF!</definedName>
    <definedName name="Тов1">[11]MAIN!#REF!</definedName>
    <definedName name="ТовОб1">[11]MAIN!#REF!</definedName>
    <definedName name="ТовРеал1">[11]MAIN!#REF!</definedName>
    <definedName name="Топливо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у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ФР1">#REF!</definedName>
    <definedName name="х" hidden="1">{"программа",#N/A,TRUE,"lessons";"продажа оргтехники",#N/A,TRUE,"образец"}</definedName>
    <definedName name="ЧОК">#REF!</definedName>
    <definedName name="ЧОК1">#REF!</definedName>
    <definedName name="ЧП1">#REF!</definedName>
    <definedName name="ы" hidden="1">[8]MASTER!#REF!</definedName>
    <definedName name="ЭР1">#REF!</definedName>
  </definedNames>
  <calcPr calcId="162913"/>
</workbook>
</file>

<file path=xl/calcChain.xml><?xml version="1.0" encoding="utf-8"?>
<calcChain xmlns="http://schemas.openxmlformats.org/spreadsheetml/2006/main">
  <c r="I47" i="19" l="1"/>
  <c r="E10" i="13" l="1"/>
  <c r="B31" i="16" l="1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E19" i="16"/>
  <c r="E20" i="16"/>
  <c r="E21" i="16"/>
  <c r="E22" i="16"/>
  <c r="E23" i="16"/>
  <c r="E24" i="16"/>
  <c r="E25" i="16"/>
  <c r="E26" i="16"/>
  <c r="E28" i="16"/>
  <c r="B19" i="16"/>
  <c r="B20" i="16"/>
  <c r="B21" i="16"/>
  <c r="B22" i="16"/>
  <c r="B48" i="16" l="1"/>
  <c r="B49" i="16"/>
  <c r="E48" i="16"/>
  <c r="E49" i="16"/>
  <c r="B18" i="16"/>
  <c r="E18" i="16"/>
  <c r="D22" i="14" l="1"/>
  <c r="E44" i="16" s="1"/>
  <c r="D81" i="16" l="1"/>
  <c r="F24" i="16" l="1"/>
  <c r="F25" i="16"/>
  <c r="F29" i="16"/>
  <c r="D23" i="14" l="1"/>
  <c r="E45" i="16" s="1"/>
  <c r="F45" i="16" s="1"/>
  <c r="F49" i="16" l="1"/>
  <c r="E19" i="11" l="1"/>
  <c r="B10" i="7" s="1"/>
  <c r="E24" i="12"/>
  <c r="B9" i="7" s="1"/>
  <c r="D8" i="14"/>
  <c r="E30" i="16" s="1"/>
  <c r="F44" i="16" l="1"/>
  <c r="D9" i="7" l="1"/>
  <c r="D10" i="7"/>
  <c r="D11" i="7"/>
  <c r="D12" i="7"/>
  <c r="D13" i="7"/>
  <c r="D14" i="7"/>
  <c r="D8" i="7"/>
  <c r="D21" i="14" l="1"/>
  <c r="E43" i="16" s="1"/>
  <c r="D20" i="14"/>
  <c r="E42" i="16" l="1"/>
  <c r="F42" i="16" s="1"/>
  <c r="F43" i="16"/>
  <c r="G43" i="16" s="1"/>
  <c r="G20" i="19" l="1"/>
  <c r="G41" i="19"/>
  <c r="F41" i="19"/>
  <c r="E41" i="19"/>
  <c r="G40" i="19"/>
  <c r="H40" i="19"/>
  <c r="E39" i="19"/>
  <c r="E38" i="19"/>
  <c r="E37" i="19"/>
  <c r="E36" i="19"/>
  <c r="E35" i="19"/>
  <c r="E34" i="19"/>
  <c r="E33" i="19"/>
  <c r="E32" i="19"/>
  <c r="E24" i="19"/>
  <c r="E23" i="19"/>
  <c r="E22" i="19"/>
  <c r="G21" i="19"/>
  <c r="F21" i="19"/>
  <c r="F20" i="19"/>
  <c r="E19" i="19"/>
  <c r="E18" i="19"/>
  <c r="E17" i="19"/>
  <c r="E16" i="19"/>
  <c r="E15" i="19"/>
  <c r="E14" i="19"/>
  <c r="E13" i="19"/>
  <c r="E12" i="19"/>
  <c r="E11" i="19"/>
  <c r="E10" i="19"/>
  <c r="E20" i="19" l="1"/>
  <c r="H30" i="19"/>
  <c r="H29" i="19"/>
  <c r="G49" i="19"/>
  <c r="H38" i="19"/>
  <c r="I38" i="19" s="1"/>
  <c r="H26" i="19"/>
  <c r="I26" i="19" s="1"/>
  <c r="J26" i="19" s="1"/>
  <c r="H31" i="19"/>
  <c r="I31" i="19" s="1"/>
  <c r="H35" i="19"/>
  <c r="I35" i="19" s="1"/>
  <c r="H39" i="19"/>
  <c r="I39" i="19" s="1"/>
  <c r="H34" i="19"/>
  <c r="I34" i="19" s="1"/>
  <c r="E21" i="19"/>
  <c r="H27" i="19"/>
  <c r="I27" i="19" s="1"/>
  <c r="H32" i="19"/>
  <c r="I32" i="19" s="1"/>
  <c r="H36" i="19"/>
  <c r="I36" i="19" s="1"/>
  <c r="J36" i="19" s="1"/>
  <c r="H28" i="19"/>
  <c r="I28" i="19" s="1"/>
  <c r="H33" i="19"/>
  <c r="I33" i="19" s="1"/>
  <c r="H37" i="19"/>
  <c r="I37" i="19" s="1"/>
  <c r="J37" i="19" s="1"/>
  <c r="H20" i="19"/>
  <c r="H9" i="19" s="1"/>
  <c r="I9" i="19" s="1"/>
  <c r="I29" i="19"/>
  <c r="H11" i="19" l="1"/>
  <c r="I11" i="19" s="1"/>
  <c r="H16" i="19"/>
  <c r="I16" i="19" s="1"/>
  <c r="H15" i="19"/>
  <c r="I15" i="19" s="1"/>
  <c r="H12" i="19"/>
  <c r="H22" i="19" s="1"/>
  <c r="H19" i="19"/>
  <c r="I19" i="19" s="1"/>
  <c r="H10" i="19"/>
  <c r="I10" i="19" s="1"/>
  <c r="H14" i="19"/>
  <c r="I14" i="19" s="1"/>
  <c r="H18" i="19"/>
  <c r="I18" i="19" s="1"/>
  <c r="H13" i="19"/>
  <c r="I13" i="19" s="1"/>
  <c r="H17" i="19"/>
  <c r="I17" i="19" s="1"/>
  <c r="I25" i="19"/>
  <c r="J25" i="19"/>
  <c r="K25" i="19" s="1"/>
  <c r="E56" i="16" s="1"/>
  <c r="A80" i="16"/>
  <c r="A81" i="16" s="1"/>
  <c r="A82" i="16" s="1"/>
  <c r="F66" i="16"/>
  <c r="G66" i="16" s="1"/>
  <c r="G42" i="16"/>
  <c r="B30" i="16"/>
  <c r="G25" i="16"/>
  <c r="G24" i="16"/>
  <c r="F22" i="16"/>
  <c r="D15" i="16"/>
  <c r="E15" i="16" s="1"/>
  <c r="B15" i="16"/>
  <c r="D14" i="16"/>
  <c r="E14" i="16" s="1"/>
  <c r="B14" i="16"/>
  <c r="D13" i="16"/>
  <c r="E13" i="16" s="1"/>
  <c r="F13" i="16" s="1"/>
  <c r="G13" i="16" s="1"/>
  <c r="B13" i="16"/>
  <c r="C12" i="16"/>
  <c r="C10" i="6"/>
  <c r="E14" i="7"/>
  <c r="F14" i="7" s="1"/>
  <c r="E13" i="8"/>
  <c r="B13" i="7" s="1"/>
  <c r="E13" i="7" s="1"/>
  <c r="F13" i="7" s="1"/>
  <c r="F10" i="9"/>
  <c r="E13" i="9"/>
  <c r="B12" i="7" s="1"/>
  <c r="D19" i="14"/>
  <c r="E41" i="16" s="1"/>
  <c r="D18" i="14"/>
  <c r="E40" i="16" s="1"/>
  <c r="D17" i="14"/>
  <c r="E39" i="16" s="1"/>
  <c r="D16" i="14"/>
  <c r="E38" i="16" s="1"/>
  <c r="D15" i="14"/>
  <c r="E37" i="16" s="1"/>
  <c r="D14" i="14"/>
  <c r="E36" i="16" s="1"/>
  <c r="D13" i="14"/>
  <c r="D12" i="14"/>
  <c r="E34" i="16" s="1"/>
  <c r="D11" i="14"/>
  <c r="E33" i="16" s="1"/>
  <c r="D10" i="14"/>
  <c r="E32" i="16" s="1"/>
  <c r="D9" i="14"/>
  <c r="E31" i="16" s="1"/>
  <c r="D19" i="2"/>
  <c r="D10" i="1"/>
  <c r="D9" i="1"/>
  <c r="D8" i="1"/>
  <c r="I12" i="19" l="1"/>
  <c r="I8" i="19"/>
  <c r="D11" i="1"/>
  <c r="E35" i="16"/>
  <c r="D24" i="14"/>
  <c r="F18" i="16"/>
  <c r="G18" i="16" s="1"/>
  <c r="F19" i="16"/>
  <c r="G19" i="16" s="1"/>
  <c r="F20" i="16"/>
  <c r="G20" i="16" s="1"/>
  <c r="F21" i="16"/>
  <c r="G21" i="16" s="1"/>
  <c r="F23" i="16"/>
  <c r="G23" i="16" s="1"/>
  <c r="F27" i="16"/>
  <c r="G27" i="16" s="1"/>
  <c r="F26" i="16"/>
  <c r="G26" i="16" s="1"/>
  <c r="F28" i="16"/>
  <c r="G28" i="16" s="1"/>
  <c r="F30" i="16"/>
  <c r="G56" i="16"/>
  <c r="E57" i="16"/>
  <c r="G22" i="16"/>
  <c r="E55" i="16"/>
  <c r="E63" i="16"/>
  <c r="E62" i="16"/>
  <c r="F62" i="16" s="1"/>
  <c r="E16" i="16"/>
  <c r="F16" i="16" s="1"/>
  <c r="G16" i="16" s="1"/>
  <c r="E12" i="7"/>
  <c r="F12" i="7" s="1"/>
  <c r="E61" i="16"/>
  <c r="E13" i="13"/>
  <c r="B8" i="7" s="1"/>
  <c r="E8" i="7" s="1"/>
  <c r="F8" i="7" s="1"/>
  <c r="E54" i="16"/>
  <c r="E13" i="10"/>
  <c r="B11" i="7" s="1"/>
  <c r="E11" i="7" s="1"/>
  <c r="F11" i="7" s="1"/>
  <c r="D12" i="1"/>
  <c r="F15" i="16"/>
  <c r="G15" i="16" s="1"/>
  <c r="D12" i="16"/>
  <c r="F14" i="16"/>
  <c r="J10" i="6" l="1"/>
  <c r="E60" i="16"/>
  <c r="F60" i="16" s="1"/>
  <c r="G60" i="16" s="1"/>
  <c r="E11" i="16"/>
  <c r="F38" i="16"/>
  <c r="G38" i="16" s="1"/>
  <c r="F37" i="16"/>
  <c r="G37" i="16" s="1"/>
  <c r="F39" i="16"/>
  <c r="G39" i="16" s="1"/>
  <c r="F31" i="16"/>
  <c r="G31" i="16" s="1"/>
  <c r="F33" i="16"/>
  <c r="G33" i="16" s="1"/>
  <c r="F40" i="16"/>
  <c r="G40" i="16" s="1"/>
  <c r="F41" i="16"/>
  <c r="G41" i="16" s="1"/>
  <c r="F34" i="16"/>
  <c r="G34" i="16" s="1"/>
  <c r="F32" i="16"/>
  <c r="G32" i="16" s="1"/>
  <c r="F35" i="16"/>
  <c r="G35" i="16" s="1"/>
  <c r="F36" i="16"/>
  <c r="G36" i="16" s="1"/>
  <c r="D10" i="6"/>
  <c r="G55" i="16"/>
  <c r="G61" i="16"/>
  <c r="K10" i="6"/>
  <c r="G63" i="16"/>
  <c r="F57" i="16"/>
  <c r="G57" i="16" s="1"/>
  <c r="G62" i="16"/>
  <c r="I10" i="6"/>
  <c r="E10" i="7"/>
  <c r="F10" i="7" s="1"/>
  <c r="E59" i="16"/>
  <c r="E9" i="7"/>
  <c r="F9" i="7" s="1"/>
  <c r="E58" i="16"/>
  <c r="F58" i="16" s="1"/>
  <c r="G54" i="16"/>
  <c r="E10" i="6"/>
  <c r="B15" i="7"/>
  <c r="E12" i="16"/>
  <c r="B10" i="6" s="1"/>
  <c r="F12" i="16"/>
  <c r="G14" i="16"/>
  <c r="G12" i="16" s="1"/>
  <c r="G30" i="16"/>
  <c r="H10" i="6" l="1"/>
  <c r="F11" i="16"/>
  <c r="F15" i="7"/>
  <c r="F59" i="16"/>
  <c r="G59" i="16" s="1"/>
  <c r="G10" i="6"/>
  <c r="G11" i="16"/>
  <c r="E52" i="16"/>
  <c r="E67" i="16" s="1"/>
  <c r="F10" i="6"/>
  <c r="L10" i="6" l="1"/>
  <c r="L11" i="6" s="1"/>
  <c r="G58" i="16"/>
  <c r="G52" i="16" s="1"/>
  <c r="G67" i="16" s="1"/>
  <c r="G68" i="16" s="1"/>
  <c r="G69" i="16" s="1"/>
  <c r="G70" i="16" s="1"/>
  <c r="G71" i="16" s="1"/>
  <c r="F52" i="16"/>
  <c r="F67" i="16" l="1"/>
  <c r="F68" i="16" s="1"/>
  <c r="F69" i="16" s="1"/>
  <c r="F70" i="16" s="1"/>
  <c r="F71" i="16" s="1"/>
  <c r="F74" i="16" s="1"/>
</calcChain>
</file>

<file path=xl/sharedStrings.xml><?xml version="1.0" encoding="utf-8"?>
<sst xmlns="http://schemas.openxmlformats.org/spreadsheetml/2006/main" count="393" uniqueCount="253">
  <si>
    <t>Наименование ресурса</t>
  </si>
  <si>
    <t>Норма</t>
  </si>
  <si>
    <t>Комментарий (обоснование количественных характеристик ресурсов)</t>
  </si>
  <si>
    <t>Итого</t>
  </si>
  <si>
    <t>РАСЧЕТ ЗАТРАТ</t>
  </si>
  <si>
    <t>НА МАТЕРИАЛЬНЫЕ ЗАПАСЫ (ОСНОВНЫЕ СРЕДСТВА), ПОТРЕБЛЯЕМЫЕ</t>
  </si>
  <si>
    <t>Цена единицы ресурса, руб.</t>
  </si>
  <si>
    <t>ОПРЕДЕЛЕНИЕ ПЛАНОВЫХ ЗАТРАТ НА КОММУНАЛЬНЫЕ УСЛУГИ</t>
  </si>
  <si>
    <t>Наименование показателя объема</t>
  </si>
  <si>
    <t>Показатель объема</t>
  </si>
  <si>
    <t>Тариф (цена), руб.</t>
  </si>
  <si>
    <t>Плановые затраты, руб.</t>
  </si>
  <si>
    <t>Комментарий (обоснование использования ресурсов, их состава и количественных характеристик)</t>
  </si>
  <si>
    <t>ОПРЕДЕЛЕНИЕ ПЛАНОВЫХ ЗАТРАТ</t>
  </si>
  <si>
    <t>НА СОДЕРЖАНИЕ ОБЪЕКТОВ НЕДВИЖИМОГО ИМУЩЕСТВА,</t>
  </si>
  <si>
    <t>И ДЛЯ ОБЩЕХОЗЯЙСТВЕННЫХ НУЖД</t>
  </si>
  <si>
    <t>2. Содержание объектов недвижимого имущества, эксплуатируемого в процессе оказания государственной (муниципальной) услуги</t>
  </si>
  <si>
    <t>Количество обслуживаемых устройств в составе системы охранно-тревожной сигнализации</t>
  </si>
  <si>
    <t>Содержание прилегающей территории</t>
  </si>
  <si>
    <t>площадь закрепленной территории (кв. м)</t>
  </si>
  <si>
    <t>Вывоз твердых бытовых отходов</t>
  </si>
  <si>
    <t>куб. м</t>
  </si>
  <si>
    <t>Кол-во куб. м ТБО * цена вывоза 1 куб. м</t>
  </si>
  <si>
    <t>-</t>
  </si>
  <si>
    <t>НА СОДЕРЖАНИЕ ОБЪЕКТОВ ОСОБО ЦЕННОГО ДВИЖИМОГО ИМУЩЕСТВА,</t>
  </si>
  <si>
    <t>3. Содержание объектов особо ценного движимого имущества, эксплуатируемого в процессе оказания государственной (муниципальной) услуги</t>
  </si>
  <si>
    <t>Техническое обслуживание и ремонт транспортных средств</t>
  </si>
  <si>
    <t>Техническое обслуживание и регламентно-профилактический ремонт бытового оборудования</t>
  </si>
  <si>
    <t>Техническое обслуживание и регламентно-профилактический ремонт систем кондиционирования и вентиляции</t>
  </si>
  <si>
    <t>ОПРЕДЕЛЕНИЕ ПЛАНОВЫХ ЗАТРАТ НА ПРИОБРЕТЕНИЕ УСЛУГ СВЯЗИ</t>
  </si>
  <si>
    <t>4. Услуги связи</t>
  </si>
  <si>
    <t>Затраты на абонентскую плату</t>
  </si>
  <si>
    <t>Затраты на оплату услуг сотовой связи</t>
  </si>
  <si>
    <t>НА ПРИОБРЕТЕНИЕ ТРАНСПОРТНЫХ УСЛУГ</t>
  </si>
  <si>
    <t>5. Транспортные услуги</t>
  </si>
  <si>
    <t>Затраты по договору на оказание услуг доставки грузов</t>
  </si>
  <si>
    <t>количество услуг, ед.</t>
  </si>
  <si>
    <t>Затраты на оплату услуг найма транспортных средств</t>
  </si>
  <si>
    <t>планируемое к найму кол-во транспортных средств, ед.</t>
  </si>
  <si>
    <t>НА ОПЛАТУ ТРУДА С НАЧИСЛЕНИЯМИ НА ВЫПЛАТЫ ПО ОПЛАТЕ ТРУДА</t>
  </si>
  <si>
    <t>РАБОТНИКОВ, КОТОРЫЕ НЕ ПРИНИМАЮТ НЕПОСРЕДСТВЕННОГО УЧАСТИЯ</t>
  </si>
  <si>
    <t>6. Оплата труда административно-управленческого, административно-хозяйственного, вспомогательного и иного персонала</t>
  </si>
  <si>
    <t>Оплата труда административно-управленческого, административно-хозяйственного, вспомогательного и иного персонала</t>
  </si>
  <si>
    <t>фонд оплаты труда</t>
  </si>
  <si>
    <t>Общее полезное время использования имущественного комплекса, часов</t>
  </si>
  <si>
    <t>Норма времени использования имущественного комплекса на оказание платной услуги, часов</t>
  </si>
  <si>
    <t>Стоимость единицы времени использования (аренды) имущественного комплекса, руб.</t>
  </si>
  <si>
    <t>Комментарии (обоснование количественных характеристик)</t>
  </si>
  <si>
    <t>1. Коммунальные услуги</t>
  </si>
  <si>
    <t>7. Прочие ресурсы (затраты)</t>
  </si>
  <si>
    <t>УСЛУГИ</t>
  </si>
  <si>
    <t>Наименование платной услуги</t>
  </si>
  <si>
    <t>Затраты на общехозяйственные нужды, руб.</t>
  </si>
  <si>
    <t>затраты на оказание услуги, руб.</t>
  </si>
  <si>
    <t>ОТ1</t>
  </si>
  <si>
    <t>МЗ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</si>
  <si>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</si>
  <si>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</si>
  <si>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</si>
  <si>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</si>
  <si>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</si>
  <si>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</si>
  <si>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</si>
  <si>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</si>
  <si>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>РАСЧЕТ ЗАТРАТ НА ОПЛАТУ ТРУДА</t>
  </si>
  <si>
    <t>И НАЧИСЛЕНИЯ НА ВЫПЛАТЫ ПО ОПЛАТЕ ТРУДА РАБОТНИКОВ,</t>
  </si>
  <si>
    <t>№ п/п</t>
  </si>
  <si>
    <t>руб.</t>
  </si>
  <si>
    <t>Плановые затраты на коммунальные ресурсы в соответствующем году</t>
  </si>
  <si>
    <t>Электроснабжение</t>
  </si>
  <si>
    <t>кВт час.</t>
  </si>
  <si>
    <t>Газоснабжение</t>
  </si>
  <si>
    <t>куб.м</t>
  </si>
  <si>
    <t>х</t>
  </si>
  <si>
    <t>количество разовых услуг, ед.</t>
  </si>
  <si>
    <t>Затраты на оплату разовых услуг пассажирских перевозок при проведении совещания</t>
  </si>
  <si>
    <t>количество номеров, ед.</t>
  </si>
  <si>
    <t xml:space="preserve">Затраты на Интернет </t>
  </si>
  <si>
    <t xml:space="preserve"> Затраты, руб.</t>
  </si>
  <si>
    <t>РАСЧЕТ ИНЫХ  ЗАТРАТ</t>
  </si>
  <si>
    <t>Медсестра</t>
  </si>
  <si>
    <t>чел.</t>
  </si>
  <si>
    <t>Начисления</t>
  </si>
  <si>
    <t xml:space="preserve">ИТОГО </t>
  </si>
  <si>
    <t>Холодное водоснабжение + водоотведение</t>
  </si>
  <si>
    <t>Вывоз ТКО</t>
  </si>
  <si>
    <t>затраты на 2021 год</t>
  </si>
  <si>
    <t>№п\п</t>
  </si>
  <si>
    <t>Статьи затрат</t>
  </si>
  <si>
    <t>Кол-во ставок</t>
  </si>
  <si>
    <t>Зарплата  согл.утв.штат.расписания</t>
  </si>
  <si>
    <t>Затраты в месяц/ расчет</t>
  </si>
  <si>
    <t>Затраты в час</t>
  </si>
  <si>
    <t>Затраты в ед.времени (1 занятие - 1 час)</t>
  </si>
  <si>
    <t>шт.</t>
  </si>
  <si>
    <t>Материальные затраты, в т.ч.</t>
  </si>
  <si>
    <t>Иные затраты, в т.ч.</t>
  </si>
  <si>
    <t>Коммунальные услуги</t>
  </si>
  <si>
    <t>Электроэнергия</t>
  </si>
  <si>
    <t>Водоснабжение, водоотведение</t>
  </si>
  <si>
    <t>Газ природный горючий</t>
  </si>
  <si>
    <t>Содержание объектов недвижимого имущества, не используемого в процессе оказания государственной (муниципальной) услуги</t>
  </si>
  <si>
    <t>Содержание объектов особо ценного движимого имущества, не используемого в процессе оказания государственной (муниципальной) услуги</t>
  </si>
  <si>
    <t>Услуги связи</t>
  </si>
  <si>
    <t>Транспортные услуги</t>
  </si>
  <si>
    <t>Прочие ресурсы (затраты)</t>
  </si>
  <si>
    <t>5</t>
  </si>
  <si>
    <t xml:space="preserve">Полная себестоимость                                                                                  </t>
  </si>
  <si>
    <t>6</t>
  </si>
  <si>
    <t>Рентабельность</t>
  </si>
  <si>
    <t>7</t>
  </si>
  <si>
    <t>Стоимость всего, без НДС</t>
  </si>
  <si>
    <t>8</t>
  </si>
  <si>
    <t>НДС 0%</t>
  </si>
  <si>
    <t>Итого стоимость с НДС:</t>
  </si>
  <si>
    <t>Показатель</t>
  </si>
  <si>
    <t>Ед.изм.</t>
  </si>
  <si>
    <t xml:space="preserve">Сумма (в единицах измерения) </t>
  </si>
  <si>
    <t>примечание</t>
  </si>
  <si>
    <t>Фонд рабочего времени  в месяц при 40 часовой рабочей неделе на 2021 год</t>
  </si>
  <si>
    <t>час./мес.</t>
  </si>
  <si>
    <t>Нормативное количество часов эксплуатации в день помещений</t>
  </si>
  <si>
    <t>час./день</t>
  </si>
  <si>
    <t>Количество занимающихся (макс)</t>
  </si>
  <si>
    <t>кв.м.</t>
  </si>
  <si>
    <t>Универсальный игровой зал</t>
  </si>
  <si>
    <t>Примечание</t>
  </si>
  <si>
    <t>Затраты на оплату труда работников, непосредственно связанных с оказанием услуги</t>
  </si>
  <si>
    <t xml:space="preserve"> 1.1</t>
  </si>
  <si>
    <t xml:space="preserve"> 1.2</t>
  </si>
  <si>
    <t xml:space="preserve"> 2.1</t>
  </si>
  <si>
    <t xml:space="preserve"> 2.2</t>
  </si>
  <si>
    <t>Потребность на 2021 год</t>
  </si>
  <si>
    <t xml:space="preserve"> 3.3</t>
  </si>
  <si>
    <t xml:space="preserve"> 3.4</t>
  </si>
  <si>
    <r>
      <t xml:space="preserve">4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3</t>
    </r>
  </si>
  <si>
    <r>
      <t xml:space="preserve">12 = </t>
    </r>
    <r>
      <rPr>
        <sz val="10"/>
        <color rgb="FF0000FF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7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9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11</t>
    </r>
  </si>
  <si>
    <r>
      <t xml:space="preserve">5 =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4</t>
    </r>
  </si>
  <si>
    <r>
      <t xml:space="preserve">5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/ </t>
    </r>
    <r>
      <rPr>
        <sz val="10"/>
        <color rgb="FF0000FF"/>
        <rFont val="Times New Roman"/>
        <family val="1"/>
        <charset val="204"/>
      </rPr>
      <t>3</t>
    </r>
  </si>
  <si>
    <r>
      <t xml:space="preserve">6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/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4</t>
    </r>
  </si>
  <si>
    <t xml:space="preserve"> 3.5</t>
  </si>
  <si>
    <t xml:space="preserve"> 3.6</t>
  </si>
  <si>
    <t xml:space="preserve"> 3.7</t>
  </si>
  <si>
    <t>Затраты, непосредственно связанные с оказанием государственной услуги:</t>
  </si>
  <si>
    <t>Затраты на общехозяйственные нужды на оказание государственной услуги</t>
  </si>
  <si>
    <t xml:space="preserve"> 1.3</t>
  </si>
  <si>
    <t xml:space="preserve">1.Исходные данные </t>
  </si>
  <si>
    <t>Средства дезинфекционные</t>
  </si>
  <si>
    <t>Лампы УФИ</t>
  </si>
  <si>
    <t>Проведение лабораторных исследований в бассейне по программе производственного контроля</t>
  </si>
  <si>
    <t>Бассейн 25 метров(1 дорожка)</t>
  </si>
  <si>
    <t>Старший инструктор</t>
  </si>
  <si>
    <t>Шест спасательный нетонущий (Россия) длина 3 м</t>
  </si>
  <si>
    <t>Шнур с флажками для указателей поворота (комплект)</t>
  </si>
  <si>
    <t xml:space="preserve"> Затраты в год, руб.</t>
  </si>
  <si>
    <t>Срок полезного использования,мес</t>
  </si>
  <si>
    <t>Запчасти к оборудованию системы водоснабжения</t>
  </si>
  <si>
    <t>Общее полезное время использования имущественного комплекса - 3436 часов в год (из режима работы 247 полных 12 часовых рабочих дней в году и 59 сокращенных 8 часовых рабочих дней при максимальной наполняемости учреждения)/ норма времени использования имущественного комплекса-3360 часов год ( 280 дней - нормативное количество дней в году эксплуатации бассейна (23 дня/мес)х12 час- нормативное количество эксплуатации бассейна)</t>
  </si>
  <si>
    <t>Хозяйственные товары (уборочный инвентарь, моющие средства)</t>
  </si>
  <si>
    <t xml:space="preserve">НЕПОСРЕДСТВЕННО СВЯЗАННЫХ С ОКАЗАНИЕМ </t>
  </si>
  <si>
    <t>В ПРОЦЕССЕ ОКАЗАНИЯ   УСЛУГИ</t>
  </si>
  <si>
    <t>НА ОКАЗАНИЕ УСЛУГИ</t>
  </si>
  <si>
    <t>В ОКАЗАНИИ  УСЛУГИ</t>
  </si>
  <si>
    <t xml:space="preserve">РАСЧЕТ ЗАТРАТ НА ОКАЗАНИЕ </t>
  </si>
  <si>
    <t>Затраты, непосредственно связанные с оказанием   услуги, руб.</t>
  </si>
  <si>
    <r>
      <t xml:space="preserve">4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3/5</t>
    </r>
  </si>
  <si>
    <t>Площадь основных помещений, занимаемых для оказания  платной услуги (ПУ)</t>
  </si>
  <si>
    <t xml:space="preserve">№ </t>
  </si>
  <si>
    <t>Помещение</t>
  </si>
  <si>
    <t>Площадь общая</t>
  </si>
  <si>
    <t>Площадь основная</t>
  </si>
  <si>
    <t>Площадь вспомогательная</t>
  </si>
  <si>
    <t>1.</t>
  </si>
  <si>
    <t>Блок-1 всего</t>
  </si>
  <si>
    <t>Ледовая арена</t>
  </si>
  <si>
    <t>Зал велофитнес (пом.145 Блок-1, 1 этаж)</t>
  </si>
  <si>
    <t xml:space="preserve">Фойе 2-го этажа </t>
  </si>
  <si>
    <t>Тренажерный зал  (пом.72 Блок-1, 2 этаж)</t>
  </si>
  <si>
    <t>Зал хореографии (пом.106 Блок-1, 1 этаж)</t>
  </si>
  <si>
    <t>Зал хореографии (пом.16 Блок-1, 2 этаж)</t>
  </si>
  <si>
    <t xml:space="preserve">Хоккейный тренировочный комплекс Woodway Blade  </t>
  </si>
  <si>
    <t>Зал для проведения мероприятий, деловых переговоров, конференций (пом.2.21 лев.)</t>
  </si>
  <si>
    <t>Зал для проведения мероприятий, деловых переговоров, конференций (пом.2.39 прав.)</t>
  </si>
  <si>
    <t>Массажная №1 (1 этаж)</t>
  </si>
  <si>
    <t>Прокат и точка коньков (пом.136 Блок-1, 1 этаж)</t>
  </si>
  <si>
    <t>прочие площади</t>
  </si>
  <si>
    <t>1.1.</t>
  </si>
  <si>
    <t>Используется для оказания ПУ всего, в т.ч.</t>
  </si>
  <si>
    <t>2.</t>
  </si>
  <si>
    <t>Тренажерный зал</t>
  </si>
  <si>
    <t>Душевые Универсального игрового зала</t>
  </si>
  <si>
    <t>Туалеты Универсального игрового зала</t>
  </si>
  <si>
    <t>Душевые Тренажерного зала</t>
  </si>
  <si>
    <t>Туалеты Тренажерного зала</t>
  </si>
  <si>
    <t>Душевые Большого бассейна</t>
  </si>
  <si>
    <t>Туалеты Большого бассейна</t>
  </si>
  <si>
    <t>Душевые Малого бассейна</t>
  </si>
  <si>
    <t>Туалеты Малого бассейна</t>
  </si>
  <si>
    <t>2.1.</t>
  </si>
  <si>
    <t>3.</t>
  </si>
  <si>
    <t>3.1.</t>
  </si>
  <si>
    <t>Используется для оказания ПУ всего</t>
  </si>
  <si>
    <t>распределение прочих площадей (пропорционально общей)</t>
  </si>
  <si>
    <t>Итого с учетом общей + распределенной прочей</t>
  </si>
  <si>
    <t xml:space="preserve">уд.вес </t>
  </si>
  <si>
    <t>Техническое обслуживание лифтов ОТИС</t>
  </si>
  <si>
    <t>Почтовые расходы</t>
  </si>
  <si>
    <t>план на 2021 год</t>
  </si>
  <si>
    <t xml:space="preserve"> ЗАТРАТЫ НА ОБЩЕХОЗЯЙСТВЕННЫЕ НУЖДЫ</t>
  </si>
  <si>
    <t>Отчисления во внебюджетные фонды (30,2%)</t>
  </si>
  <si>
    <t>(п.2.1+п.2.2)*30,2%</t>
  </si>
  <si>
    <t>НЕОБХОДИМЫХ ДЛЯ ВЫПОЛНЕНИЯ УСЛУГ</t>
  </si>
  <si>
    <t>Работы по проведению измерений сопротивления изоляции</t>
  </si>
  <si>
    <t>Работы по проведению измерений сопротивления изоляции элементов электрических сетей в котельной</t>
  </si>
  <si>
    <t>Работы по техническому обслуживанию (содержанию) и ремонту водозаборных и водоочистных сооружений</t>
  </si>
  <si>
    <t>Работы по техническому обслуживанию (содержанию) и ремонту водозаборных и водоочистных сооружений, включая очистные сооружения для водоочистки, водоподготовки и обработки сточных вод (сервесное обслуживание системы водоподготовки)</t>
  </si>
  <si>
    <t>Площадь закрепленной прилегающей территории * цена содержания в месяц в расчете на 1 кв. м площади * 12 месяцев+ благоустройство территории</t>
  </si>
  <si>
    <t>Ремонт систем внутреннего газопровода, оборудования автономной газовой котельной и тепловых пунктов (ИТП Блок 1, ИТП1, ИТП2 Блок 2)</t>
  </si>
  <si>
    <t>Работы по техническому обслуживанию и ремонту систем холодильной установки</t>
  </si>
  <si>
    <t>Обслуживание  опасного производственного объекта</t>
  </si>
  <si>
    <t>НЕОБХОДИМОГО ДЛЯ ОКАЗАНИЯ УСЛУГ</t>
  </si>
  <si>
    <t>Перезарядка огнетушителей</t>
  </si>
  <si>
    <t>час/мес</t>
  </si>
  <si>
    <t>Ремонт душевых помещений</t>
  </si>
  <si>
    <t>Инструктор по спорту</t>
  </si>
  <si>
    <t>электротаймер бассейна</t>
  </si>
  <si>
    <t>часы - секундомер  С2.13с с пультом ДУ</t>
  </si>
  <si>
    <t>фильтр для воды Гейзер -8ЧН в сборе</t>
  </si>
  <si>
    <t>табло информационное световое электронное для плавания</t>
  </si>
  <si>
    <t>стартовая тумба</t>
  </si>
  <si>
    <t>скамейка пластиковая</t>
  </si>
  <si>
    <t>секундомер спортивный настенный</t>
  </si>
  <si>
    <t>разделительная дорожка</t>
  </si>
  <si>
    <t>подъемник для инвалидов</t>
  </si>
  <si>
    <t>жалюзи оконные</t>
  </si>
  <si>
    <t>барабан для наматывания разделительных дорожек</t>
  </si>
  <si>
    <t>Датчик CL sensor (F-CL-3) 9900101142</t>
  </si>
  <si>
    <t>т м. куб.</t>
  </si>
  <si>
    <t>обслуживание охранно-пожарной сигнализации и системы видеонаблюдения</t>
  </si>
  <si>
    <t>Ремонт систем внутреннего газопровода, оборудования автономной газовой котельной )</t>
  </si>
  <si>
    <t xml:space="preserve">Работы по обслуживанию автоматизированной газовой котельной и тепловых пунктов </t>
  </si>
  <si>
    <t>тесты на содержание в воде хлора</t>
  </si>
  <si>
    <t>всего, в т.ч.</t>
  </si>
  <si>
    <t>Зал настольного тенниса</t>
  </si>
  <si>
    <t>Зал аэробики и хореографии</t>
  </si>
  <si>
    <t>Бассейн</t>
  </si>
  <si>
    <t xml:space="preserve"> бассейн</t>
  </si>
  <si>
    <t>расчет пропорционально площадям Центра</t>
  </si>
  <si>
    <t>БАССЕЙН</t>
  </si>
  <si>
    <t>Базовый норматив применяется для расчета стоимости муниципальной работы "Организация и обеспечение подготовки спортивного резерва", "Организация и проведения официальных спортивных мероприятий (муниципальные)", "Проведение тестирования выполнения нормативов испытаний (тестов) комплекса ГТО",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ГТО)"</t>
  </si>
  <si>
    <t>Количество дней в месяц оказания услуги (365 дней - 12 (санитарных дней по графику - 21 день (слив бассейна(июль))- 2(праздничных нерабочих 1-2 января)</t>
  </si>
  <si>
    <t>МАУ "Физкультурно-спортивный центр"</t>
  </si>
  <si>
    <t>Расчет базового норматива затрат на выполение  муниципальной работы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</si>
</sst>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0.0000"/>
    <numFmt numFmtId="167" formatCode="0.000_)"/>
    <numFmt numFmtId="168" formatCode="_-* #,##0.00\ _m_k_-;\-* #,##0.00\ _m_k_-;_-* &quot;-&quot;??\ _m_k_-;_-@_-"/>
    <numFmt numFmtId="169" formatCode="_-* #,##0.00[$€-1]_-;\-* #,##0.00[$€-1]_-;_-* &quot;-&quot;??[$€-1]_-"/>
    <numFmt numFmtId="170" formatCode="#,##0.00000;[Red]\(#,##0.00000\)"/>
    <numFmt numFmtId="171" formatCode="#,##0.0000;[Red]\(#,##0.0000\)"/>
    <numFmt numFmtId="172" formatCode="#,##0.00;\(#,##0.00\)"/>
    <numFmt numFmtId="173" formatCode="_-* #,##0.00\ &quot;DM&quot;_-;\-* #,##0.00\ &quot;DM&quot;_-;_-* &quot;-&quot;??\ &quot;DM&quot;_-;_-@_-"/>
    <numFmt numFmtId="174" formatCode="&quot;$&quot;#,##0_);[Red]\(&quot;$&quot;#,##0\)"/>
    <numFmt numFmtId="175" formatCode="&quot;$&quot;#,##0.00_);[Red]\(&quot;$&quot;#,##0.00\)"/>
    <numFmt numFmtId="176" formatCode="_ &quot;SFr.&quot;* #,##0.00_ ;_ &quot;SFr.&quot;* \-#,##0.00_ ;_ &quot;SFr.&quot;* &quot;-&quot;??_ ;_ @_ "/>
    <numFmt numFmtId="177" formatCode="#,##0.0000"/>
    <numFmt numFmtId="178" formatCode="#,##0.0000000;[Red]\(#,##0.0000000\)"/>
    <numFmt numFmtId="179" formatCode="_-* #,##0\ _m_k_-;\-* #,##0\ _m_k_-;_-* &quot;-&quot;\ _m_k_-;_-@_-"/>
    <numFmt numFmtId="180" formatCode="_-&quot;L.&quot;\ * #,##0_-;\-&quot;L.&quot;\ * #,##0_-;_-&quot;L.&quot;\ * &quot;-&quot;_-;_-@_-"/>
    <numFmt numFmtId="181" formatCode="_-&quot;L.&quot;\ * #,##0.00_-;\-&quot;L.&quot;\ * #,##0.00_-;_-&quot;L.&quot;\ * &quot;-&quot;??_-;_-@_-"/>
    <numFmt numFmtId="182" formatCode="_-* #,##0\ &quot;DM&quot;_-;\-* #,##0\ &quot;DM&quot;_-;_-* &quot;-&quot;\ &quot;DM&quot;_-;_-@_-"/>
    <numFmt numFmtId="183" formatCode="_(&quot;$&quot;* #,##0.00_);_(&quot;$&quot;* \(#,##0.00\);_(&quot;$&quot;* &quot;-&quot;??_);_(@_)"/>
    <numFmt numFmtId="184" formatCode="#,##0_ ;[Red]\-#,##0\ "/>
    <numFmt numFmtId="185" formatCode="&quot;$&quot;#,##0;\-&quot;$&quot;#,##0"/>
    <numFmt numFmtId="186" formatCode="&quot;$&quot;#,##0;[Red]\-&quot;$&quot;#,##0"/>
    <numFmt numFmtId="187" formatCode="_(* #,##0.00_);_(* \(#,##0.00\);_(* &quot;-&quot;??_);_(@_)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u/>
      <sz val="10"/>
      <color indexed="8"/>
      <name val="Arial"/>
      <family val="2"/>
    </font>
    <font>
      <sz val="11"/>
      <color indexed="20"/>
      <name val="Calibri"/>
      <family val="2"/>
      <charset val="204"/>
    </font>
    <font>
      <sz val="18"/>
      <name val="Geneva"/>
      <family val="2"/>
    </font>
    <font>
      <b/>
      <sz val="12"/>
      <name val="Times New Roman"/>
      <family val="1"/>
      <charset val="177"/>
    </font>
    <font>
      <b/>
      <sz val="11"/>
      <color indexed="52"/>
      <name val="Calibri"/>
      <family val="2"/>
      <charset val="204"/>
    </font>
    <font>
      <sz val="10"/>
      <color indexed="12"/>
      <name val="Arial"/>
      <family val="2"/>
    </font>
    <font>
      <b/>
      <sz val="11"/>
      <color indexed="9"/>
      <name val="Calibri"/>
      <family val="2"/>
      <charset val="204"/>
    </font>
    <font>
      <sz val="11"/>
      <name val="Tms Rmn"/>
    </font>
    <font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8"/>
      <name val="Arial"/>
      <family val="2"/>
      <charset val="204"/>
    </font>
    <font>
      <sz val="12"/>
      <name val="Optima"/>
      <family val="2"/>
    </font>
    <font>
      <i/>
      <sz val="8"/>
      <color indexed="16"/>
      <name val="Arial"/>
      <family val="2"/>
      <charset val="177"/>
    </font>
    <font>
      <sz val="10"/>
      <color indexed="18"/>
      <name val="Palatino"/>
      <family val="1"/>
    </font>
    <font>
      <sz val="11"/>
      <color indexed="62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Geneva"/>
      <family val="2"/>
    </font>
    <font>
      <sz val="11"/>
      <color indexed="60"/>
      <name val="Calibri"/>
      <family val="2"/>
      <charset val="204"/>
    </font>
    <font>
      <sz val="10"/>
      <name val="Helv"/>
    </font>
    <font>
      <sz val="10"/>
      <color rgb="FF000000"/>
      <name val="Arial"/>
      <family val="2"/>
    </font>
    <font>
      <sz val="10"/>
      <name val="Palatino"/>
      <family val="1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</font>
    <font>
      <sz val="12"/>
      <name val="Helv"/>
      <charset val="204"/>
    </font>
    <font>
      <sz val="8.5"/>
      <name val="Arial Narrow"/>
      <family val="2"/>
    </font>
    <font>
      <sz val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77"/>
    </font>
    <font>
      <b/>
      <sz val="10"/>
      <color indexed="10"/>
      <name val="Arial"/>
      <family val="2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rgb="FF42445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darkGray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darkGray">
        <fgColor indexed="9"/>
        <bgColor indexed="3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59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9" fillId="24" borderId="0" applyNumberFormat="0" applyBorder="0" applyAlignment="0" applyProtection="0"/>
    <xf numFmtId="0" fontId="19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8" fillId="28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9" borderId="0" applyNumberFormat="0" applyBorder="0" applyAlignment="0" applyProtection="0"/>
    <xf numFmtId="0" fontId="18" fillId="23" borderId="0" applyNumberFormat="0" applyBorder="0" applyAlignment="0" applyProtection="0"/>
    <xf numFmtId="0" fontId="18" fillId="30" borderId="0" applyNumberFormat="0" applyBorder="0" applyAlignment="0" applyProtection="0"/>
    <xf numFmtId="0" fontId="19" fillId="30" borderId="0" applyNumberFormat="0" applyBorder="0" applyAlignment="0" applyProtection="0"/>
    <xf numFmtId="166" fontId="10" fillId="0" borderId="0"/>
    <xf numFmtId="3" fontId="10" fillId="0" borderId="0"/>
    <xf numFmtId="0" fontId="20" fillId="31" borderId="0" applyNumberFormat="0" applyFill="0" applyBorder="0" applyAlignment="0"/>
    <xf numFmtId="0" fontId="21" fillId="6" borderId="0" applyNumberFormat="0" applyBorder="0" applyAlignment="0" applyProtection="0"/>
    <xf numFmtId="0" fontId="22" fillId="0" borderId="0"/>
    <xf numFmtId="0" fontId="23" fillId="0" borderId="14" applyNumberFormat="0" applyFill="0" applyAlignment="0" applyProtection="0"/>
    <xf numFmtId="0" fontId="5" fillId="0" borderId="0" applyFont="0" applyFill="0" applyBorder="0" applyAlignment="0" applyProtection="0"/>
    <xf numFmtId="0" fontId="24" fillId="32" borderId="16" applyNumberFormat="0" applyAlignment="0" applyProtection="0"/>
    <xf numFmtId="3" fontId="25" fillId="33" borderId="17" applyNumberFormat="0" applyFill="0" applyBorder="0" applyAlignment="0">
      <protection locked="0"/>
    </xf>
    <xf numFmtId="0" fontId="26" fillId="34" borderId="18" applyNumberFormat="0" applyAlignment="0" applyProtection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167" fontId="27" fillId="0" borderId="0"/>
    <xf numFmtId="3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3" fontId="28" fillId="35" borderId="0" applyBorder="0" applyAlignment="0"/>
    <xf numFmtId="0" fontId="5" fillId="0" borderId="0" applyFont="0" applyFill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7" borderId="0" applyNumberFormat="0" applyBorder="0" applyAlignment="0" applyProtection="0"/>
    <xf numFmtId="38" fontId="7" fillId="39" borderId="0" applyNumberFormat="0" applyBorder="0" applyAlignment="0" applyProtection="0"/>
    <xf numFmtId="0" fontId="33" fillId="0" borderId="4" applyNumberFormat="0" applyAlignment="0" applyProtection="0">
      <alignment horizontal="left" vertical="center"/>
    </xf>
    <xf numFmtId="0" fontId="33" fillId="0" borderId="12">
      <alignment horizontal="left" vertical="center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28" fillId="40" borderId="0" applyNumberFormat="0" applyFont="0" applyFill="0" applyBorder="0" applyAlignment="0">
      <alignment horizontal="left"/>
      <protection hidden="1"/>
    </xf>
    <xf numFmtId="0" fontId="37" fillId="0" borderId="0" applyNumberFormat="0" applyFill="0" applyBorder="0" applyAlignment="0" applyProtection="0">
      <alignment vertical="top"/>
      <protection locked="0"/>
    </xf>
    <xf numFmtId="2" fontId="38" fillId="0" borderId="0"/>
    <xf numFmtId="1" fontId="39" fillId="0" borderId="0">
      <alignment horizontal="center"/>
    </xf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2" fontId="40" fillId="0" borderId="0"/>
    <xf numFmtId="10" fontId="7" fillId="41" borderId="8" applyNumberFormat="0" applyBorder="0" applyAlignment="0" applyProtection="0"/>
    <xf numFmtId="0" fontId="41" fillId="10" borderId="16" applyNumberFormat="0" applyAlignment="0" applyProtection="0"/>
    <xf numFmtId="0" fontId="42" fillId="33" borderId="22" applyBorder="0"/>
    <xf numFmtId="0" fontId="43" fillId="0" borderId="23" applyNumberFormat="0" applyFill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46" fillId="42" borderId="0" applyNumberFormat="0" applyBorder="0" applyAlignment="0" applyProtection="0"/>
    <xf numFmtId="0" fontId="47" fillId="0" borderId="0">
      <alignment horizontal="center"/>
    </xf>
    <xf numFmtId="0" fontId="48" fillId="0" borderId="0"/>
    <xf numFmtId="176" fontId="3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2" fontId="49" fillId="0" borderId="0"/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0" fontId="50" fillId="0" borderId="0"/>
    <xf numFmtId="0" fontId="15" fillId="0" borderId="0"/>
    <xf numFmtId="0" fontId="3" fillId="0" borderId="0"/>
    <xf numFmtId="0" fontId="51" fillId="0" borderId="0"/>
    <xf numFmtId="0" fontId="3" fillId="0" borderId="0"/>
    <xf numFmtId="0" fontId="52" fillId="0" borderId="0"/>
    <xf numFmtId="0" fontId="10" fillId="0" borderId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3" fillId="43" borderId="24" applyNumberFormat="0" applyFont="0" applyAlignment="0" applyProtection="0"/>
    <xf numFmtId="0" fontId="53" fillId="32" borderId="25" applyNumberFormat="0" applyAlignment="0" applyProtection="0"/>
    <xf numFmtId="10" fontId="3" fillId="0" borderId="0" applyFont="0" applyFill="0" applyBorder="0" applyAlignment="0" applyProtection="0"/>
    <xf numFmtId="0" fontId="28" fillId="40" borderId="0" applyNumberFormat="0" applyFill="0" applyBorder="0" applyAlignment="0"/>
    <xf numFmtId="0" fontId="54" fillId="0" borderId="0" applyNumberFormat="0" applyFill="0" applyBorder="0" applyAlignment="0" applyProtection="0"/>
    <xf numFmtId="0" fontId="55" fillId="0" borderId="0"/>
    <xf numFmtId="37" fontId="56" fillId="0" borderId="0"/>
    <xf numFmtId="0" fontId="57" fillId="0" borderId="26" applyNumberFormat="0" applyFont="0"/>
    <xf numFmtId="0" fontId="58" fillId="0" borderId="0"/>
    <xf numFmtId="0" fontId="59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60" fillId="0" borderId="28"/>
    <xf numFmtId="17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8" fillId="44" borderId="7" applyNumberFormat="0" applyFill="0" applyBorder="0" applyAlignment="0">
      <alignment horizontal="left"/>
      <protection locked="0"/>
    </xf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" fontId="61" fillId="0" borderId="22" applyNumberFormat="0" applyFont="0" applyFill="0" applyAlignment="0" applyProtection="0">
      <alignment horizontal="right"/>
    </xf>
    <xf numFmtId="18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62" fillId="45" borderId="0" applyNumberFormat="0" applyFill="0" applyBorder="0" applyAlignment="0"/>
    <xf numFmtId="0" fontId="63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/>
    <xf numFmtId="0" fontId="3" fillId="0" borderId="0"/>
    <xf numFmtId="0" fontId="1" fillId="0" borderId="0"/>
    <xf numFmtId="0" fontId="65" fillId="0" borderId="0"/>
    <xf numFmtId="0" fontId="65" fillId="0" borderId="0"/>
    <xf numFmtId="0" fontId="65" fillId="0" borderId="0"/>
    <xf numFmtId="0" fontId="1" fillId="0" borderId="0"/>
    <xf numFmtId="0" fontId="65" fillId="0" borderId="0"/>
    <xf numFmtId="0" fontId="15" fillId="0" borderId="0"/>
    <xf numFmtId="0" fontId="1" fillId="0" borderId="0"/>
    <xf numFmtId="0" fontId="6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7" fillId="0" borderId="0"/>
    <xf numFmtId="0" fontId="1" fillId="0" borderId="0"/>
    <xf numFmtId="0" fontId="6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8" fillId="0" borderId="0"/>
    <xf numFmtId="0" fontId="58" fillId="0" borderId="0"/>
    <xf numFmtId="0" fontId="1" fillId="0" borderId="0"/>
    <xf numFmtId="0" fontId="3" fillId="0" borderId="0"/>
    <xf numFmtId="0" fontId="3" fillId="0" borderId="0"/>
    <xf numFmtId="0" fontId="66" fillId="0" borderId="0"/>
    <xf numFmtId="0" fontId="66" fillId="0" borderId="0"/>
    <xf numFmtId="0" fontId="1" fillId="0" borderId="0"/>
    <xf numFmtId="0" fontId="6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16" fillId="0" borderId="0"/>
    <xf numFmtId="0" fontId="15" fillId="0" borderId="0">
      <alignment vertical="justify"/>
    </xf>
    <xf numFmtId="184" fontId="70" fillId="0" borderId="9" applyFont="0" applyFill="0" applyBorder="0" applyAlignment="0" applyProtection="0">
      <alignment horizontal="center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8" fillId="0" borderId="0" xfId="0" applyFont="1"/>
    <xf numFmtId="0" fontId="9" fillId="0" borderId="0" xfId="0" applyFont="1"/>
    <xf numFmtId="0" fontId="2" fillId="0" borderId="0" xfId="0" applyFont="1"/>
    <xf numFmtId="0" fontId="12" fillId="0" borderId="0" xfId="0" applyFont="1" applyFill="1"/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/>
    </xf>
    <xf numFmtId="1" fontId="12" fillId="0" borderId="8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3" fillId="0" borderId="13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10" xfId="0" applyFont="1" applyFill="1" applyBorder="1" applyAlignment="1">
      <alignment horizontal="left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1" fontId="12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165" fontId="12" fillId="0" borderId="13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top" wrapText="1"/>
    </xf>
    <xf numFmtId="1" fontId="13" fillId="0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top"/>
    </xf>
    <xf numFmtId="2" fontId="13" fillId="0" borderId="8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center" wrapText="1"/>
    </xf>
    <xf numFmtId="43" fontId="13" fillId="0" borderId="0" xfId="0" applyNumberFormat="1" applyFont="1" applyFill="1"/>
    <xf numFmtId="1" fontId="5" fillId="0" borderId="8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64" fontId="12" fillId="0" borderId="8" xfId="1" applyFont="1" applyFill="1" applyBorder="1" applyAlignment="1">
      <alignment horizontal="center" vertical="top" wrapText="1"/>
    </xf>
    <xf numFmtId="164" fontId="12" fillId="0" borderId="8" xfId="1" applyFont="1" applyFill="1" applyBorder="1"/>
    <xf numFmtId="164" fontId="13" fillId="0" borderId="13" xfId="1" applyFont="1" applyFill="1" applyBorder="1" applyAlignment="1">
      <alignment horizontal="center" vertical="center" wrapText="1"/>
    </xf>
    <xf numFmtId="164" fontId="13" fillId="0" borderId="8" xfId="1" applyFont="1" applyFill="1" applyBorder="1" applyAlignment="1">
      <alignment horizontal="center" vertical="center" wrapText="1"/>
    </xf>
    <xf numFmtId="164" fontId="12" fillId="0" borderId="8" xfId="1" applyFont="1" applyFill="1" applyBorder="1" applyAlignment="1">
      <alignment horizontal="center" vertical="center" wrapText="1"/>
    </xf>
    <xf numFmtId="164" fontId="5" fillId="0" borderId="8" xfId="1" applyFont="1" applyFill="1" applyBorder="1" applyAlignment="1">
      <alignment horizontal="center" vertical="center" wrapText="1"/>
    </xf>
    <xf numFmtId="164" fontId="5" fillId="0" borderId="13" xfId="1" applyFont="1" applyFill="1" applyBorder="1" applyAlignment="1">
      <alignment horizontal="center" vertical="center" wrapText="1"/>
    </xf>
    <xf numFmtId="164" fontId="12" fillId="0" borderId="13" xfId="1" applyFont="1" applyFill="1" applyBorder="1" applyAlignment="1">
      <alignment horizontal="center" vertical="center" wrapText="1"/>
    </xf>
    <xf numFmtId="164" fontId="12" fillId="0" borderId="8" xfId="1" applyFont="1" applyFill="1" applyBorder="1" applyAlignment="1">
      <alignment horizontal="center" vertical="top"/>
    </xf>
    <xf numFmtId="164" fontId="13" fillId="0" borderId="8" xfId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 wrapText="1"/>
    </xf>
    <xf numFmtId="0" fontId="12" fillId="0" borderId="13" xfId="0" applyFont="1" applyFill="1" applyBorder="1" applyAlignment="1">
      <alignment horizontal="center" vertical="center" wrapText="1"/>
    </xf>
    <xf numFmtId="0" fontId="71" fillId="0" borderId="0" xfId="0" applyFont="1"/>
    <xf numFmtId="0" fontId="71" fillId="0" borderId="0" xfId="0" applyFont="1" applyAlignment="1">
      <alignment horizontal="center" vertical="center"/>
    </xf>
    <xf numFmtId="0" fontId="72" fillId="0" borderId="0" xfId="0" applyFont="1" applyBorder="1" applyAlignment="1">
      <alignment horizontal="center"/>
    </xf>
    <xf numFmtId="0" fontId="71" fillId="0" borderId="3" xfId="0" applyFont="1" applyBorder="1" applyAlignment="1">
      <alignment horizontal="center" vertical="center" wrapText="1"/>
    </xf>
    <xf numFmtId="4" fontId="71" fillId="0" borderId="3" xfId="0" applyNumberFormat="1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4" fontId="73" fillId="0" borderId="3" xfId="0" applyNumberFormat="1" applyFont="1" applyBorder="1" applyAlignment="1">
      <alignment horizontal="center" vertical="center" wrapText="1"/>
    </xf>
    <xf numFmtId="0" fontId="71" fillId="0" borderId="0" xfId="0" applyFont="1" applyAlignment="1">
      <alignment horizontal="justify" vertical="center"/>
    </xf>
    <xf numFmtId="49" fontId="13" fillId="0" borderId="10" xfId="0" applyNumberFormat="1" applyFont="1" applyFill="1" applyBorder="1" applyAlignment="1">
      <alignment horizontal="center" vertical="top" wrapText="1"/>
    </xf>
    <xf numFmtId="16" fontId="1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13" fillId="0" borderId="0" xfId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/>
    <xf numFmtId="0" fontId="12" fillId="0" borderId="8" xfId="0" applyFont="1" applyFill="1" applyBorder="1"/>
    <xf numFmtId="43" fontId="12" fillId="0" borderId="0" xfId="0" applyNumberFormat="1" applyFont="1" applyFill="1"/>
    <xf numFmtId="0" fontId="4" fillId="47" borderId="8" xfId="2" applyFont="1" applyFill="1" applyBorder="1" applyAlignment="1">
      <alignment horizontal="center" vertical="top" wrapText="1"/>
    </xf>
    <xf numFmtId="0" fontId="4" fillId="47" borderId="8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left"/>
    </xf>
    <xf numFmtId="164" fontId="4" fillId="47" borderId="8" xfId="2" applyNumberFormat="1" applyFont="1" applyFill="1" applyBorder="1" applyAlignment="1">
      <alignment horizontal="center"/>
    </xf>
    <xf numFmtId="0" fontId="77" fillId="0" borderId="8" xfId="2" applyFont="1" applyFill="1" applyBorder="1" applyAlignment="1">
      <alignment horizontal="center" wrapText="1"/>
    </xf>
    <xf numFmtId="0" fontId="77" fillId="0" borderId="8" xfId="2" applyFont="1" applyFill="1" applyBorder="1" applyAlignment="1">
      <alignment horizontal="left" wrapText="1"/>
    </xf>
    <xf numFmtId="0" fontId="77" fillId="0" borderId="8" xfId="2" applyFont="1" applyFill="1" applyBorder="1" applyAlignment="1">
      <alignment horizontal="center"/>
    </xf>
    <xf numFmtId="164" fontId="77" fillId="0" borderId="8" xfId="1" applyFont="1" applyFill="1" applyBorder="1" applyAlignment="1">
      <alignment horizontal="center"/>
    </xf>
    <xf numFmtId="0" fontId="4" fillId="0" borderId="8" xfId="2" applyFont="1" applyFill="1" applyBorder="1" applyAlignment="1">
      <alignment horizontal="left" wrapText="1"/>
    </xf>
    <xf numFmtId="0" fontId="77" fillId="48" borderId="8" xfId="2" applyFont="1" applyFill="1" applyBorder="1" applyAlignment="1">
      <alignment horizontal="center" wrapText="1"/>
    </xf>
    <xf numFmtId="0" fontId="77" fillId="48" borderId="8" xfId="2" applyFont="1" applyFill="1" applyBorder="1" applyAlignment="1">
      <alignment horizontal="left" wrapText="1"/>
    </xf>
    <xf numFmtId="0" fontId="77" fillId="48" borderId="8" xfId="2" applyFont="1" applyFill="1" applyBorder="1" applyAlignment="1">
      <alignment horizontal="center"/>
    </xf>
    <xf numFmtId="164" fontId="77" fillId="48" borderId="8" xfId="1" applyFont="1" applyFill="1" applyBorder="1" applyAlignment="1">
      <alignment horizontal="center"/>
    </xf>
    <xf numFmtId="0" fontId="5" fillId="48" borderId="8" xfId="2" applyFont="1" applyFill="1" applyBorder="1" applyAlignment="1">
      <alignment horizontal="center"/>
    </xf>
    <xf numFmtId="0" fontId="5" fillId="48" borderId="8" xfId="2" applyFont="1" applyFill="1" applyBorder="1" applyAlignment="1">
      <alignment horizontal="center" wrapText="1"/>
    </xf>
    <xf numFmtId="0" fontId="5" fillId="48" borderId="8" xfId="2" applyFont="1" applyFill="1" applyBorder="1" applyAlignment="1">
      <alignment horizontal="left" wrapText="1"/>
    </xf>
    <xf numFmtId="164" fontId="5" fillId="48" borderId="8" xfId="1" applyFont="1" applyFill="1" applyBorder="1" applyAlignment="1">
      <alignment horizontal="center"/>
    </xf>
    <xf numFmtId="164" fontId="14" fillId="48" borderId="8" xfId="1" applyFont="1" applyFill="1" applyBorder="1" applyAlignment="1">
      <alignment horizontal="center"/>
    </xf>
    <xf numFmtId="164" fontId="4" fillId="49" borderId="8" xfId="1" applyFont="1" applyFill="1" applyBorder="1" applyAlignment="1">
      <alignment horizontal="center"/>
    </xf>
    <xf numFmtId="4" fontId="71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readingOrder="1"/>
    </xf>
    <xf numFmtId="164" fontId="2" fillId="0" borderId="0" xfId="0" applyNumberFormat="1" applyFont="1"/>
    <xf numFmtId="0" fontId="71" fillId="0" borderId="0" xfId="0" applyFont="1" applyAlignment="1">
      <alignment horizontal="left"/>
    </xf>
    <xf numFmtId="164" fontId="4" fillId="46" borderId="8" xfId="2" applyNumberFormat="1" applyFont="1" applyFill="1" applyBorder="1" applyAlignment="1">
      <alignment horizontal="center"/>
    </xf>
    <xf numFmtId="0" fontId="71" fillId="0" borderId="0" xfId="0" applyFont="1" applyFill="1" applyAlignment="1">
      <alignment horizontal="center" vertical="center"/>
    </xf>
    <xf numFmtId="0" fontId="2" fillId="0" borderId="0" xfId="0" applyFont="1" applyFill="1"/>
    <xf numFmtId="4" fontId="71" fillId="0" borderId="8" xfId="0" applyNumberFormat="1" applyFont="1" applyFill="1" applyBorder="1" applyAlignment="1">
      <alignment vertical="center" wrapText="1"/>
    </xf>
    <xf numFmtId="0" fontId="71" fillId="0" borderId="8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71" fillId="0" borderId="8" xfId="0" applyFont="1" applyBorder="1" applyAlignment="1">
      <alignment horizontal="justify" vertical="center" wrapText="1"/>
    </xf>
    <xf numFmtId="4" fontId="73" fillId="0" borderId="8" xfId="0" applyNumberFormat="1" applyFont="1" applyBorder="1" applyAlignment="1">
      <alignment horizontal="center" vertical="center" wrapText="1"/>
    </xf>
    <xf numFmtId="0" fontId="71" fillId="0" borderId="8" xfId="0" applyFont="1" applyBorder="1"/>
    <xf numFmtId="4" fontId="71" fillId="0" borderId="8" xfId="0" applyNumberFormat="1" applyFont="1" applyBorder="1" applyAlignment="1">
      <alignment horizontal="left"/>
    </xf>
    <xf numFmtId="4" fontId="71" fillId="0" borderId="8" xfId="0" applyNumberFormat="1" applyFont="1" applyBorder="1" applyAlignment="1">
      <alignment horizontal="center"/>
    </xf>
    <xf numFmtId="0" fontId="71" fillId="0" borderId="8" xfId="0" applyFont="1" applyBorder="1" applyAlignment="1">
      <alignment horizontal="left" vertical="center" wrapText="1"/>
    </xf>
    <xf numFmtId="0" fontId="73" fillId="0" borderId="8" xfId="0" applyFont="1" applyBorder="1" applyAlignment="1">
      <alignment horizontal="center"/>
    </xf>
    <xf numFmtId="0" fontId="73" fillId="0" borderId="8" xfId="0" applyFont="1" applyBorder="1"/>
    <xf numFmtId="4" fontId="73" fillId="0" borderId="8" xfId="0" applyNumberFormat="1" applyFont="1" applyBorder="1" applyAlignment="1">
      <alignment horizontal="center"/>
    </xf>
    <xf numFmtId="0" fontId="73" fillId="0" borderId="8" xfId="0" applyFont="1" applyBorder="1" applyAlignment="1">
      <alignment horizontal="left" vertical="center" wrapText="1"/>
    </xf>
    <xf numFmtId="164" fontId="71" fillId="0" borderId="8" xfId="1" applyFont="1" applyBorder="1" applyAlignment="1">
      <alignment horizontal="center" vertical="center" wrapText="1"/>
    </xf>
    <xf numFmtId="0" fontId="73" fillId="0" borderId="8" xfId="0" applyFont="1" applyBorder="1" applyAlignment="1">
      <alignment horizontal="left"/>
    </xf>
    <xf numFmtId="3" fontId="71" fillId="0" borderId="8" xfId="0" applyNumberFormat="1" applyFont="1" applyBorder="1" applyAlignment="1">
      <alignment horizontal="center" vertical="center" wrapText="1"/>
    </xf>
    <xf numFmtId="0" fontId="75" fillId="0" borderId="8" xfId="0" applyFont="1" applyFill="1" applyBorder="1" applyAlignment="1">
      <alignment horizontal="justify" vertical="center" wrapText="1" readingOrder="1"/>
    </xf>
    <xf numFmtId="0" fontId="75" fillId="0" borderId="8" xfId="0" applyFont="1" applyFill="1" applyBorder="1" applyAlignment="1">
      <alignment horizontal="left" vertical="center" wrapText="1" readingOrder="1"/>
    </xf>
    <xf numFmtId="4" fontId="75" fillId="0" borderId="8" xfId="0" applyNumberFormat="1" applyFont="1" applyFill="1" applyBorder="1" applyAlignment="1">
      <alignment horizontal="right" wrapText="1" readingOrder="1"/>
    </xf>
    <xf numFmtId="0" fontId="75" fillId="0" borderId="8" xfId="0" applyFont="1" applyFill="1" applyBorder="1" applyAlignment="1">
      <alignment horizontal="right" wrapText="1" readingOrder="1"/>
    </xf>
    <xf numFmtId="3" fontId="75" fillId="0" borderId="8" xfId="0" applyNumberFormat="1" applyFont="1" applyFill="1" applyBorder="1" applyAlignment="1">
      <alignment horizontal="right" wrapText="1" readingOrder="1"/>
    </xf>
    <xf numFmtId="0" fontId="76" fillId="0" borderId="8" xfId="0" applyFont="1" applyFill="1" applyBorder="1" applyAlignment="1">
      <alignment horizontal="center" vertical="center" wrapText="1" readingOrder="1"/>
    </xf>
    <xf numFmtId="0" fontId="76" fillId="0" borderId="8" xfId="0" applyFont="1" applyFill="1" applyBorder="1" applyAlignment="1">
      <alignment horizontal="justify" vertical="center" wrapText="1" readingOrder="1"/>
    </xf>
    <xf numFmtId="0" fontId="75" fillId="0" borderId="8" xfId="0" applyFont="1" applyFill="1" applyBorder="1" applyAlignment="1">
      <alignment horizontal="center" vertical="center" wrapText="1" readingOrder="1"/>
    </xf>
    <xf numFmtId="4" fontId="76" fillId="0" borderId="8" xfId="0" applyNumberFormat="1" applyFont="1" applyFill="1" applyBorder="1" applyAlignment="1">
      <alignment horizontal="right" vertical="center" wrapText="1" readingOrder="1"/>
    </xf>
    <xf numFmtId="0" fontId="71" fillId="0" borderId="8" xfId="0" applyFont="1" applyBorder="1" applyAlignment="1">
      <alignment vertical="center" wrapText="1"/>
    </xf>
    <xf numFmtId="0" fontId="71" fillId="0" borderId="0" xfId="0" applyFont="1" applyAlignment="1">
      <alignment wrapText="1"/>
    </xf>
    <xf numFmtId="164" fontId="71" fillId="0" borderId="0" xfId="1" applyFont="1" applyAlignment="1">
      <alignment wrapText="1"/>
    </xf>
    <xf numFmtId="0" fontId="71" fillId="0" borderId="0" xfId="0" applyFont="1" applyAlignment="1">
      <alignment horizontal="justify" vertical="center" wrapText="1"/>
    </xf>
    <xf numFmtId="164" fontId="73" fillId="0" borderId="8" xfId="1" applyFont="1" applyBorder="1" applyAlignment="1">
      <alignment horizontal="center" vertical="center" wrapText="1"/>
    </xf>
    <xf numFmtId="164" fontId="75" fillId="0" borderId="8" xfId="1" applyFont="1" applyBorder="1" applyAlignment="1">
      <alignment horizontal="right" vertical="center" wrapText="1"/>
    </xf>
    <xf numFmtId="0" fontId="73" fillId="0" borderId="8" xfId="0" applyFont="1" applyFill="1" applyBorder="1" applyAlignment="1">
      <alignment horizontal="center" vertical="center" wrapText="1"/>
    </xf>
    <xf numFmtId="0" fontId="71" fillId="0" borderId="8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vertical="center" wrapText="1"/>
    </xf>
    <xf numFmtId="4" fontId="73" fillId="0" borderId="8" xfId="0" applyNumberFormat="1" applyFont="1" applyFill="1" applyBorder="1" applyAlignment="1">
      <alignment horizontal="center" vertical="center" wrapText="1"/>
    </xf>
    <xf numFmtId="0" fontId="75" fillId="0" borderId="8" xfId="0" applyFont="1" applyBorder="1" applyAlignment="1">
      <alignment horizontal="left" vertical="center" wrapText="1" readingOrder="1"/>
    </xf>
    <xf numFmtId="4" fontId="75" fillId="0" borderId="8" xfId="0" applyNumberFormat="1" applyFont="1" applyFill="1" applyBorder="1" applyAlignment="1">
      <alignment horizontal="center" vertical="center" wrapText="1" readingOrder="1"/>
    </xf>
    <xf numFmtId="0" fontId="71" fillId="0" borderId="0" xfId="0" applyFont="1" applyBorder="1" applyAlignment="1">
      <alignment horizontal="center" vertical="center" wrapText="1"/>
    </xf>
    <xf numFmtId="0" fontId="71" fillId="0" borderId="13" xfId="0" applyFont="1" applyBorder="1" applyAlignment="1">
      <alignment horizontal="center" vertical="center" wrapText="1"/>
    </xf>
    <xf numFmtId="0" fontId="73" fillId="0" borderId="8" xfId="0" applyFont="1" applyBorder="1" applyAlignment="1">
      <alignment vertical="center" wrapText="1"/>
    </xf>
    <xf numFmtId="4" fontId="71" fillId="0" borderId="8" xfId="0" applyNumberFormat="1" applyFont="1" applyBorder="1" applyAlignment="1">
      <alignment horizontal="left" wrapText="1"/>
    </xf>
    <xf numFmtId="4" fontId="75" fillId="0" borderId="29" xfId="0" applyNumberFormat="1" applyFont="1" applyFill="1" applyBorder="1" applyAlignment="1">
      <alignment horizontal="right" vertical="center" wrapText="1" readingOrder="1"/>
    </xf>
    <xf numFmtId="2" fontId="75" fillId="0" borderId="29" xfId="0" applyNumberFormat="1" applyFont="1" applyFill="1" applyBorder="1" applyAlignment="1">
      <alignment horizontal="right" vertical="center" wrapText="1" readingOrder="1"/>
    </xf>
    <xf numFmtId="0" fontId="71" fillId="47" borderId="8" xfId="0" applyFont="1" applyFill="1" applyBorder="1" applyAlignment="1">
      <alignment horizontal="left" vertical="center" wrapText="1"/>
    </xf>
    <xf numFmtId="1" fontId="71" fillId="47" borderId="8" xfId="0" applyNumberFormat="1" applyFont="1" applyFill="1" applyBorder="1" applyAlignment="1">
      <alignment horizontal="center" vertical="center" wrapText="1"/>
    </xf>
    <xf numFmtId="4" fontId="71" fillId="47" borderId="8" xfId="0" applyNumberFormat="1" applyFont="1" applyFill="1" applyBorder="1" applyAlignment="1">
      <alignment horizontal="center" vertical="center" wrapText="1"/>
    </xf>
    <xf numFmtId="164" fontId="71" fillId="47" borderId="8" xfId="1" applyFont="1" applyFill="1" applyBorder="1" applyAlignment="1">
      <alignment horizontal="center" vertical="center" wrapText="1"/>
    </xf>
    <xf numFmtId="0" fontId="71" fillId="47" borderId="8" xfId="0" applyFont="1" applyFill="1" applyBorder="1" applyAlignment="1">
      <alignment horizontal="center" vertical="center" wrapText="1"/>
    </xf>
    <xf numFmtId="0" fontId="10" fillId="47" borderId="8" xfId="3" applyNumberFormat="1" applyFont="1" applyFill="1" applyBorder="1" applyAlignment="1">
      <alignment horizontal="left" vertical="top" wrapText="1"/>
    </xf>
    <xf numFmtId="0" fontId="71" fillId="47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/>
    </xf>
    <xf numFmtId="49" fontId="13" fillId="0" borderId="11" xfId="0" applyNumberFormat="1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164" fontId="13" fillId="0" borderId="11" xfId="1" applyFont="1" applyFill="1" applyBorder="1" applyAlignment="1">
      <alignment horizontal="center" vertical="top"/>
    </xf>
    <xf numFmtId="49" fontId="13" fillId="0" borderId="9" xfId="0" applyNumberFormat="1" applyFont="1" applyFill="1" applyBorder="1" applyAlignment="1">
      <alignment horizontal="center" vertical="top"/>
    </xf>
    <xf numFmtId="2" fontId="13" fillId="0" borderId="12" xfId="0" applyNumberFormat="1" applyFont="1" applyFill="1" applyBorder="1" applyAlignment="1">
      <alignment horizontal="center" vertical="top"/>
    </xf>
    <xf numFmtId="164" fontId="13" fillId="0" borderId="12" xfId="1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wrapText="1"/>
    </xf>
    <xf numFmtId="1" fontId="12" fillId="0" borderId="9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31" xfId="0" applyFont="1" applyFill="1" applyBorder="1" applyAlignment="1">
      <alignment horizontal="center" wrapText="1"/>
    </xf>
    <xf numFmtId="165" fontId="12" fillId="0" borderId="9" xfId="0" applyNumberFormat="1" applyFont="1" applyFill="1" applyBorder="1" applyAlignment="1">
      <alignment horizontal="center"/>
    </xf>
    <xf numFmtId="1" fontId="12" fillId="0" borderId="32" xfId="0" applyNumberFormat="1" applyFont="1" applyFill="1" applyBorder="1" applyAlignment="1">
      <alignment horizontal="center"/>
    </xf>
    <xf numFmtId="1" fontId="12" fillId="0" borderId="33" xfId="0" applyNumberFormat="1" applyFont="1" applyFill="1" applyBorder="1" applyAlignment="1">
      <alignment horizontal="center"/>
    </xf>
    <xf numFmtId="0" fontId="71" fillId="0" borderId="8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1" fillId="0" borderId="5" xfId="0" applyFont="1" applyBorder="1" applyAlignment="1">
      <alignment horizontal="center" vertical="center" wrapText="1"/>
    </xf>
    <xf numFmtId="0" fontId="71" fillId="0" borderId="6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 applyFill="1" applyAlignment="1">
      <alignment horizontal="center"/>
    </xf>
    <xf numFmtId="49" fontId="13" fillId="0" borderId="10" xfId="0" applyNumberFormat="1" applyFont="1" applyFill="1" applyBorder="1" applyAlignment="1">
      <alignment horizontal="center" vertical="top" wrapText="1"/>
    </xf>
    <xf numFmtId="49" fontId="13" fillId="0" borderId="15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center" vertical="top"/>
    </xf>
    <xf numFmtId="0" fontId="13" fillId="0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2" fontId="13" fillId="0" borderId="11" xfId="0" applyNumberFormat="1" applyFont="1" applyFill="1" applyBorder="1" applyAlignment="1">
      <alignment horizontal="left" vertical="top"/>
    </xf>
    <xf numFmtId="0" fontId="12" fillId="0" borderId="8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center"/>
    </xf>
    <xf numFmtId="16" fontId="13" fillId="0" borderId="10" xfId="0" applyNumberFormat="1" applyFont="1" applyFill="1" applyBorder="1" applyAlignment="1">
      <alignment horizontal="center" vertical="center" wrapText="1"/>
    </xf>
    <xf numFmtId="16" fontId="13" fillId="0" borderId="15" xfId="0" applyNumberFormat="1" applyFont="1" applyFill="1" applyBorder="1" applyAlignment="1">
      <alignment horizontal="center" vertical="center" wrapText="1"/>
    </xf>
    <xf numFmtId="16" fontId="13" fillId="0" borderId="11" xfId="0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wrapText="1"/>
    </xf>
  </cellXfs>
  <cellStyles count="2599">
    <cellStyle name="%" xfId="6"/>
    <cellStyle name="% 2" xfId="7"/>
    <cellStyle name="% 3" xfId="8"/>
    <cellStyle name="% 4" xfId="9"/>
    <cellStyle name="% 5" xfId="10"/>
    <cellStyle name="% 6" xfId="11"/>
    <cellStyle name="% 7" xfId="12"/>
    <cellStyle name="% 8" xfId="13"/>
    <cellStyle name="%_1401" xfId="14"/>
    <cellStyle name="%_1401_49.план" xfId="15"/>
    <cellStyle name="%_1401_49.план 2" xfId="16"/>
    <cellStyle name="%_1401_49.план 3" xfId="17"/>
    <cellStyle name="%_1401_49.план 4" xfId="18"/>
    <cellStyle name="%_1401_49.план 5" xfId="19"/>
    <cellStyle name="%_1401_49.план 6" xfId="20"/>
    <cellStyle name="%_1401_49.план 7" xfId="21"/>
    <cellStyle name="%_1401_49.план 8" xfId="22"/>
    <cellStyle name="%_Book6" xfId="23"/>
    <cellStyle name="%_Book6 2" xfId="24"/>
    <cellStyle name="%_Book6 3" xfId="25"/>
    <cellStyle name="%_Book6 4" xfId="26"/>
    <cellStyle name="%_Book6 5" xfId="27"/>
    <cellStyle name="%_Book6 6" xfId="28"/>
    <cellStyle name="%_Book6 7" xfId="29"/>
    <cellStyle name="%_Book6 8" xfId="30"/>
    <cellStyle name="%_CashFlow Report - september" xfId="31"/>
    <cellStyle name="%_CashFlow Report1" xfId="32"/>
    <cellStyle name="%_CashFlow Report1 2" xfId="33"/>
    <cellStyle name="%_CashFlow Report1 3" xfId="34"/>
    <cellStyle name="%_CashFlow Report1 4" xfId="35"/>
    <cellStyle name="%_CashFlow Report1 5" xfId="36"/>
    <cellStyle name="%_CashFlow Report1 6" xfId="37"/>
    <cellStyle name="%_CashFlow Report1 7" xfId="38"/>
    <cellStyle name="%_CashFlow Report1 8" xfId="39"/>
    <cellStyle name="%_Книга3" xfId="40"/>
    <cellStyle name="%_платежи" xfId="41"/>
    <cellStyle name="%_Платежи 41 недели" xfId="42"/>
    <cellStyle name="%_Платежи 42 недели" xfId="43"/>
    <cellStyle name="%_Платежи 43 недели" xfId="44"/>
    <cellStyle name="%_Платежи 44 недели" xfId="45"/>
    <cellStyle name="%_Платежи 45 недели" xfId="46"/>
    <cellStyle name="%_Платежи 46 недели" xfId="47"/>
    <cellStyle name="%_платежи_1401_49.план" xfId="48"/>
    <cellStyle name="%_платежи_Платежи 41 недели" xfId="49"/>
    <cellStyle name="%_платежи_Платежи 41 недели 2" xfId="50"/>
    <cellStyle name="%_платежи_Платежи 41 недели 3" xfId="51"/>
    <cellStyle name="%_платежи_Платежи 41 недели 4" xfId="52"/>
    <cellStyle name="%_платежи_Платежи 41 недели 5" xfId="53"/>
    <cellStyle name="%_платежи_Платежи 41 недели 6" xfId="54"/>
    <cellStyle name="%_платежи_Платежи 41 недели 7" xfId="55"/>
    <cellStyle name="%_платежи_Платежи 41 недели 8" xfId="56"/>
    <cellStyle name="%_платежи_Платежи 42 недели" xfId="57"/>
    <cellStyle name="%_платежи_Платежи 42 недели 2" xfId="58"/>
    <cellStyle name="%_платежи_Платежи 42 недели 3" xfId="59"/>
    <cellStyle name="%_платежи_Платежи 42 недели 4" xfId="60"/>
    <cellStyle name="%_платежи_Платежи 42 недели 5" xfId="61"/>
    <cellStyle name="%_платежи_Платежи 42 недели 6" xfId="62"/>
    <cellStyle name="%_платежи_Платежи 42 недели 7" xfId="63"/>
    <cellStyle name="%_платежи_Платежи 42 недели 8" xfId="64"/>
    <cellStyle name="%_платежи_Платежи 43 недели" xfId="65"/>
    <cellStyle name="%_платежи_Платежи 43 недели 2" xfId="66"/>
    <cellStyle name="%_платежи_Платежи 43 недели 3" xfId="67"/>
    <cellStyle name="%_платежи_Платежи 43 недели 4" xfId="68"/>
    <cellStyle name="%_платежи_Платежи 43 недели 5" xfId="69"/>
    <cellStyle name="%_платежи_Платежи 43 недели 6" xfId="70"/>
    <cellStyle name="%_платежи_Платежи 43 недели 7" xfId="71"/>
    <cellStyle name="%_платежи_Платежи 43 недели 8" xfId="72"/>
    <cellStyle name="%_платежи_Платежи 44 недели" xfId="73"/>
    <cellStyle name="%_платежи_Платежи 44 недели 2" xfId="74"/>
    <cellStyle name="%_платежи_Платежи 44 недели 3" xfId="75"/>
    <cellStyle name="%_платежи_Платежи 44 недели 4" xfId="76"/>
    <cellStyle name="%_платежи_Платежи 44 недели 5" xfId="77"/>
    <cellStyle name="%_платежи_Платежи 44 недели 6" xfId="78"/>
    <cellStyle name="%_платежи_Платежи 44 недели 7" xfId="79"/>
    <cellStyle name="%_платежи_Платежи 44 недели 8" xfId="80"/>
    <cellStyle name="%_платежи_Платежи 45 недели" xfId="81"/>
    <cellStyle name="%_платежи_Платежи 45 недели 2" xfId="82"/>
    <cellStyle name="%_платежи_Платежи 45 недели 3" xfId="83"/>
    <cellStyle name="%_платежи_Платежи 45 недели 4" xfId="84"/>
    <cellStyle name="%_платежи_Платежи 45 недели 5" xfId="85"/>
    <cellStyle name="%_платежи_Платежи 45 недели 6" xfId="86"/>
    <cellStyle name="%_платежи_Платежи 45 недели 7" xfId="87"/>
    <cellStyle name="%_платежи_Платежи 45 недели 8" xfId="88"/>
    <cellStyle name="%_платежи_Платежи 46 недели" xfId="89"/>
    <cellStyle name="%_платежи_Платежи 46 недели 2" xfId="90"/>
    <cellStyle name="%_платежи_Платежи 46 недели 3" xfId="91"/>
    <cellStyle name="%_платежи_Платежи 46 недели 4" xfId="92"/>
    <cellStyle name="%_платежи_Платежи 46 недели 5" xfId="93"/>
    <cellStyle name="%_платежи_Платежи 46 недели 6" xfId="94"/>
    <cellStyle name="%_платежи_Платежи 46 недели 7" xfId="95"/>
    <cellStyle name="%_платежи_Платежи 46 недели 8" xfId="96"/>
    <cellStyle name="%_платежи_Прогноз 07.12.09_13.12.09" xfId="97"/>
    <cellStyle name="%_платежи_Прогноз 07.12.09_13.12.09 2" xfId="98"/>
    <cellStyle name="%_платежи_Прогноз 07.12.09_13.12.09 3" xfId="99"/>
    <cellStyle name="%_платежи_Прогноз 07.12.09_13.12.09 4" xfId="100"/>
    <cellStyle name="%_платежи_Прогноз 07.12.09_13.12.09 5" xfId="101"/>
    <cellStyle name="%_платежи_Прогноз 07.12.09_13.12.09 6" xfId="102"/>
    <cellStyle name="%_платежи_Прогноз 07.12.09_13.12.09 7" xfId="103"/>
    <cellStyle name="%_платежи_Прогноз 07.12.09_13.12.09 8" xfId="104"/>
    <cellStyle name="%_платежи_Прогноз 21.12.09_27.12.09" xfId="105"/>
    <cellStyle name="%_платежи_Прогноз 21.12.09_27.12.09 2" xfId="106"/>
    <cellStyle name="%_платежи_Прогноз 21.12.09_27.12.09 3" xfId="107"/>
    <cellStyle name="%_платежи_Прогноз 21.12.09_27.12.09 4" xfId="108"/>
    <cellStyle name="%_платежи_Прогноз 21.12.09_27.12.09 5" xfId="109"/>
    <cellStyle name="%_платежи_Прогноз 21.12.09_27.12.09 6" xfId="110"/>
    <cellStyle name="%_платежи_Прогноз 21.12.09_27.12.09 7" xfId="111"/>
    <cellStyle name="%_платежи_Прогноз 21.12.09_27.12.09 8" xfId="112"/>
    <cellStyle name="%_платежи_Прогноз 23.11-29.11.09" xfId="113"/>
    <cellStyle name="%_платежи_Прогноз 23.11-29.11.09 2" xfId="114"/>
    <cellStyle name="%_платежи_Прогноз 23.11-29.11.09 3" xfId="115"/>
    <cellStyle name="%_платежи_Прогноз 23.11-29.11.09 4" xfId="116"/>
    <cellStyle name="%_платежи_Прогноз 23.11-29.11.09 5" xfId="117"/>
    <cellStyle name="%_платежи_Прогноз 23.11-29.11.09 6" xfId="118"/>
    <cellStyle name="%_платежи_Прогноз 23.11-29.11.09 7" xfId="119"/>
    <cellStyle name="%_платежи_Прогноз 23.11-29.11.09 8" xfId="120"/>
    <cellStyle name="%_Приложение_1_Оперплан_РО" xfId="121"/>
    <cellStyle name="%_Приложение_1_Оперплан_РО 2" xfId="122"/>
    <cellStyle name="%_Приложение_1_Оперплан_РО 3" xfId="123"/>
    <cellStyle name="%_Приложение_1_Оперплан_РО 4" xfId="124"/>
    <cellStyle name="%_Приложение_1_Оперплан_РО 5" xfId="125"/>
    <cellStyle name="%_Приложение_1_Оперплан_РО 6" xfId="126"/>
    <cellStyle name="%_Приложение_1_Оперплан_РО 7" xfId="127"/>
    <cellStyle name="%_Приложение_1_Оперплан_РО 8" xfId="128"/>
    <cellStyle name="%_Прогноз 07.12.09_13.12.09" xfId="129"/>
    <cellStyle name="%_Прогноз 21.12.09_27.12.09" xfId="130"/>
    <cellStyle name="%_Прогноз 23.11-29.11.09" xfId="131"/>
    <cellStyle name="? BP" xfId="132"/>
    <cellStyle name="? JY" xfId="133"/>
    <cellStyle name="_3ДМ" xfId="134"/>
    <cellStyle name="_3ДМ_БЕЛ" xfId="135"/>
    <cellStyle name="_3ДМ_РЕЧ" xfId="136"/>
    <cellStyle name="_PRICE" xfId="137"/>
    <cellStyle name="_Август" xfId="138"/>
    <cellStyle name="_Август_Дистанц." xfId="139"/>
    <cellStyle name="_Август_Индив." xfId="140"/>
    <cellStyle name="_АКАД" xfId="141"/>
    <cellStyle name="_АКАД_БЕЛ" xfId="142"/>
    <cellStyle name="_АКАД_РЕЧ" xfId="143"/>
    <cellStyle name="_Апрель" xfId="144"/>
    <cellStyle name="_Апрель_3ДМ" xfId="145"/>
    <cellStyle name="_Апрель_3ДМ_БЕЛ" xfId="146"/>
    <cellStyle name="_Апрель_3ДМ_РЕЧ" xfId="147"/>
    <cellStyle name="_Апрель_Август" xfId="148"/>
    <cellStyle name="_Апрель_Август_Дистанц." xfId="149"/>
    <cellStyle name="_Апрель_Август_Индив." xfId="150"/>
    <cellStyle name="_Апрель_АКАД" xfId="151"/>
    <cellStyle name="_Апрель_АКАД_БЕЛ" xfId="152"/>
    <cellStyle name="_Апрель_АКАД_РЕЧ" xfId="153"/>
    <cellStyle name="_Апрель_Б9560" xfId="154"/>
    <cellStyle name="_Апрель_Б9560_БЕЛ" xfId="155"/>
    <cellStyle name="_Апрель_Б9560_РЕЧ" xfId="156"/>
    <cellStyle name="_Апрель_БЕЛ" xfId="157"/>
    <cellStyle name="_Апрель_БИНТ" xfId="158"/>
    <cellStyle name="_Апрель_БИНТ_БЕЛ" xfId="159"/>
    <cellStyle name="_Апрель_БИНТ_РЕЧ" xfId="160"/>
    <cellStyle name="_Апрель_БУХ" xfId="161"/>
    <cellStyle name="_Апрель_БУХ_БЕЛ" xfId="162"/>
    <cellStyle name="_Апрель_БУХ_РЕЧ" xfId="163"/>
    <cellStyle name="_Апрель_ВЕБДИЗ" xfId="164"/>
    <cellStyle name="_Апрель_ВЕБДИЗ_БЕЛ" xfId="165"/>
    <cellStyle name="_Апрель_ВЕБДИЗ_РЕЧ" xfId="166"/>
    <cellStyle name="_Апрель_ВЕБМАСТ" xfId="167"/>
    <cellStyle name="_Апрель_ВЕБМАСТ_БЕЛ" xfId="168"/>
    <cellStyle name="_Апрель_ВЕБМАСТ_РЕЧ" xfId="169"/>
    <cellStyle name="_Апрель_ВУЕ" xfId="170"/>
    <cellStyle name="_Апрель_ВУЕ_БЕЛ" xfId="171"/>
    <cellStyle name="_Апрель_ВУЕ_РЕЧ" xfId="172"/>
    <cellStyle name="_Апрель_Дети" xfId="173"/>
    <cellStyle name="_Апрель_Дети_БЕЛ" xfId="174"/>
    <cellStyle name="_Апрель_Дети_РЕЧ" xfId="175"/>
    <cellStyle name="_Апрель_Дистанц." xfId="176"/>
    <cellStyle name="_Апрель_Индив." xfId="177"/>
    <cellStyle name="_Апрель_Индив._БЕЛ" xfId="178"/>
    <cellStyle name="_Апрель_Индив._РЕЧ" xfId="179"/>
    <cellStyle name="_Апрель_Июль" xfId="180"/>
    <cellStyle name="_Апрель_Июль_Август" xfId="181"/>
    <cellStyle name="_Апрель_Июль_Август_Дистанц." xfId="182"/>
    <cellStyle name="_Апрель_Июль_Август_Индив." xfId="183"/>
    <cellStyle name="_Апрель_Июль_БЕЛ" xfId="184"/>
    <cellStyle name="_Апрель_Июль_БИНТ" xfId="185"/>
    <cellStyle name="_Апрель_Июль_БИНТ_БЕЛ" xfId="186"/>
    <cellStyle name="_Апрель_Июль_БИНТ_РЕЧ" xfId="187"/>
    <cellStyle name="_Апрель_Июль_ВЕБДИЗ" xfId="188"/>
    <cellStyle name="_Апрель_Июль_ВЕБМАСТ" xfId="189"/>
    <cellStyle name="_Апрель_Июль_ВЕБМАСТ_БЕЛ" xfId="190"/>
    <cellStyle name="_Апрель_Июль_ВЕБМАСТ_РЕЧ" xfId="191"/>
    <cellStyle name="_Апрель_Июль_Дети" xfId="192"/>
    <cellStyle name="_Апрель_Июль_Дистанц." xfId="193"/>
    <cellStyle name="_Апрель_Июль_Индив." xfId="194"/>
    <cellStyle name="_Апрель_Июль_Индив._БЕЛ" xfId="195"/>
    <cellStyle name="_Апрель_Июль_Индив._РЕЧ" xfId="196"/>
    <cellStyle name="_Апрель_Июль_Июнь" xfId="197"/>
    <cellStyle name="_Апрель_Июль_Июнь_Август" xfId="198"/>
    <cellStyle name="_Апрель_Июль_Июнь_Дистанц." xfId="199"/>
    <cellStyle name="_Апрель_Июль_Июнь_Индив." xfId="200"/>
    <cellStyle name="_Апрель_Июль_Июнь_КБУ" xfId="201"/>
    <cellStyle name="_Апрель_Июль_Июнь_Май" xfId="202"/>
    <cellStyle name="_Апрель_Июль_КБУ" xfId="203"/>
    <cellStyle name="_Апрель_Июль_КРН" xfId="204"/>
    <cellStyle name="_Апрель_Июль_Май" xfId="205"/>
    <cellStyle name="_Апрель_Июль_ОПШ" xfId="206"/>
    <cellStyle name="_Апрель_Июль_СР" xfId="207"/>
    <cellStyle name="_Апрель_Июнь" xfId="208"/>
    <cellStyle name="_Апрель_Июнь_1" xfId="209"/>
    <cellStyle name="_Апрель_Июнь_1_Август" xfId="210"/>
    <cellStyle name="_Апрель_Июнь_1_Дистанц." xfId="211"/>
    <cellStyle name="_Апрель_Июнь_1_Индив." xfId="212"/>
    <cellStyle name="_Апрель_Июнь_1_КБУ" xfId="213"/>
    <cellStyle name="_Апрель_Июнь_1_Май" xfId="214"/>
    <cellStyle name="_Апрель_Июнь_Август" xfId="215"/>
    <cellStyle name="_Апрель_Июнь_Август_Дистанц." xfId="216"/>
    <cellStyle name="_Апрель_Июнь_Август_Индив." xfId="217"/>
    <cellStyle name="_Апрель_Июнь_БЕЛ" xfId="218"/>
    <cellStyle name="_Апрель_Июнь_БИНТ" xfId="219"/>
    <cellStyle name="_Апрель_Июнь_БИНТ_БЕЛ" xfId="220"/>
    <cellStyle name="_Апрель_Июнь_БИНТ_РЕЧ" xfId="221"/>
    <cellStyle name="_Апрель_Июнь_БУХ" xfId="222"/>
    <cellStyle name="_Апрель_Июнь_БУХ_БЕЛ" xfId="223"/>
    <cellStyle name="_Апрель_Июнь_БУХ_РЕЧ" xfId="224"/>
    <cellStyle name="_Апрель_Июнь_ВЕБДИЗ" xfId="225"/>
    <cellStyle name="_Апрель_Июнь_ВЕБМАСТ" xfId="226"/>
    <cellStyle name="_Апрель_Июнь_ВЕБМАСТ_БЕЛ" xfId="227"/>
    <cellStyle name="_Апрель_Июнь_ВЕБМАСТ_РЕЧ" xfId="228"/>
    <cellStyle name="_Апрель_Июнь_Дети" xfId="229"/>
    <cellStyle name="_Апрель_Июнь_Дистанц." xfId="230"/>
    <cellStyle name="_Апрель_Июнь_Индив." xfId="231"/>
    <cellStyle name="_Апрель_Июнь_Индив._БЕЛ" xfId="232"/>
    <cellStyle name="_Апрель_Июнь_Индив._РЕЧ" xfId="233"/>
    <cellStyle name="_Апрель_Июнь_Июнь" xfId="234"/>
    <cellStyle name="_Апрель_Июнь_Июнь_Август" xfId="235"/>
    <cellStyle name="_Апрель_Июнь_Июнь_Дистанц." xfId="236"/>
    <cellStyle name="_Апрель_Июнь_Июнь_Индив." xfId="237"/>
    <cellStyle name="_Апрель_Июнь_Июнь_КБУ" xfId="238"/>
    <cellStyle name="_Апрель_Июнь_КБУ" xfId="239"/>
    <cellStyle name="_Апрель_Июнь_КРН" xfId="240"/>
    <cellStyle name="_Апрель_Июнь_Май" xfId="241"/>
    <cellStyle name="_Апрель_Июнь_ОПШ" xfId="242"/>
    <cellStyle name="_Апрель_Июнь_СР" xfId="243"/>
    <cellStyle name="_Апрель_КБУ" xfId="244"/>
    <cellStyle name="_Апрель_КБУ_БЕЛ" xfId="245"/>
    <cellStyle name="_Апрель_КБУ_РЕЧ" xfId="246"/>
    <cellStyle name="_Апрель_КРН" xfId="247"/>
    <cellStyle name="_Апрель_Май" xfId="248"/>
    <cellStyle name="_Апрель_Май_1" xfId="249"/>
    <cellStyle name="_Апрель_Май_1_Август" xfId="250"/>
    <cellStyle name="_Апрель_Май_1_Август_Дистанц." xfId="251"/>
    <cellStyle name="_Апрель_Май_1_Август_Индив." xfId="252"/>
    <cellStyle name="_Апрель_Май_1_БЕЛ" xfId="253"/>
    <cellStyle name="_Апрель_Май_1_БИНТ" xfId="254"/>
    <cellStyle name="_Апрель_Май_1_БИНТ_БЕЛ" xfId="255"/>
    <cellStyle name="_Апрель_Май_1_БИНТ_РЕЧ" xfId="256"/>
    <cellStyle name="_Апрель_Май_1_ВЕБДИЗ" xfId="257"/>
    <cellStyle name="_Апрель_Май_1_ВЕБМАСТ" xfId="258"/>
    <cellStyle name="_Апрель_Май_1_ВЕБМАСТ_БЕЛ" xfId="259"/>
    <cellStyle name="_Апрель_Май_1_ВЕБМАСТ_РЕЧ" xfId="260"/>
    <cellStyle name="_Апрель_Май_1_Дети" xfId="261"/>
    <cellStyle name="_Апрель_Май_1_Дистанц." xfId="262"/>
    <cellStyle name="_Апрель_Май_1_Индив." xfId="263"/>
    <cellStyle name="_Апрель_Май_1_Индив._БЕЛ" xfId="264"/>
    <cellStyle name="_Апрель_Май_1_Индив._РЕЧ" xfId="265"/>
    <cellStyle name="_Апрель_Май_1_Июнь" xfId="266"/>
    <cellStyle name="_Апрель_Май_1_Июнь_Август" xfId="267"/>
    <cellStyle name="_Апрель_Май_1_Июнь_Дистанц." xfId="268"/>
    <cellStyle name="_Апрель_Май_1_Июнь_Индив." xfId="269"/>
    <cellStyle name="_Апрель_Май_1_Июнь_КБУ" xfId="270"/>
    <cellStyle name="_Апрель_Май_1_КБУ" xfId="271"/>
    <cellStyle name="_Апрель_Май_1_КРН" xfId="272"/>
    <cellStyle name="_Апрель_Май_1_ОПШ" xfId="273"/>
    <cellStyle name="_Апрель_Май_1_СР" xfId="274"/>
    <cellStyle name="_Апрель_Май_2" xfId="275"/>
    <cellStyle name="_Апрель_Май_Август" xfId="276"/>
    <cellStyle name="_Апрель_Май_Август_Дистанц." xfId="277"/>
    <cellStyle name="_Апрель_Май_Август_Индив." xfId="278"/>
    <cellStyle name="_Апрель_Май_АКАД" xfId="279"/>
    <cellStyle name="_Апрель_Май_АКАД_БЕЛ" xfId="280"/>
    <cellStyle name="_Апрель_Май_АКАД_РЕЧ" xfId="281"/>
    <cellStyle name="_Апрель_Май_Б9560" xfId="282"/>
    <cellStyle name="_Апрель_Май_Б9560_БЕЛ" xfId="283"/>
    <cellStyle name="_Апрель_Май_Б9560_РЕЧ" xfId="284"/>
    <cellStyle name="_Апрель_Май_БЕЛ" xfId="285"/>
    <cellStyle name="_Апрель_Май_БИНТ" xfId="286"/>
    <cellStyle name="_Апрель_Май_БИНТ_БЕЛ" xfId="287"/>
    <cellStyle name="_Апрель_Май_БИНТ_РЕЧ" xfId="288"/>
    <cellStyle name="_Апрель_Май_БУХ" xfId="289"/>
    <cellStyle name="_Апрель_Май_БУХ_БЕЛ" xfId="290"/>
    <cellStyle name="_Апрель_Май_БУХ_РЕЧ" xfId="291"/>
    <cellStyle name="_Апрель_Май_ВЕБДИЗ" xfId="292"/>
    <cellStyle name="_Апрель_Май_ВЕБМАСТ" xfId="293"/>
    <cellStyle name="_Апрель_Май_ВЕБМАСТ_БЕЛ" xfId="294"/>
    <cellStyle name="_Апрель_Май_ВЕБМАСТ_РЕЧ" xfId="295"/>
    <cellStyle name="_Апрель_Май_Дети" xfId="296"/>
    <cellStyle name="_Апрель_Май_Дистанц." xfId="297"/>
    <cellStyle name="_Апрель_Май_Индив." xfId="298"/>
    <cellStyle name="_Апрель_Май_Индив._БЕЛ" xfId="299"/>
    <cellStyle name="_Апрель_Май_Индив._РЕЧ" xfId="300"/>
    <cellStyle name="_Апрель_Май_Июль" xfId="301"/>
    <cellStyle name="_Апрель_Май_Июль_Август" xfId="302"/>
    <cellStyle name="_Апрель_Май_Июль_Август_Дистанц." xfId="303"/>
    <cellStyle name="_Апрель_Май_Июль_Август_Индив." xfId="304"/>
    <cellStyle name="_Апрель_Май_Июль_БЕЛ" xfId="305"/>
    <cellStyle name="_Апрель_Май_Июль_БИНТ" xfId="306"/>
    <cellStyle name="_Апрель_Май_Июль_БИНТ_БЕЛ" xfId="307"/>
    <cellStyle name="_Апрель_Май_Июль_БИНТ_РЕЧ" xfId="308"/>
    <cellStyle name="_Апрель_Май_Июль_ВЕБДИЗ" xfId="309"/>
    <cellStyle name="_Апрель_Май_Июль_ВЕБМАСТ" xfId="310"/>
    <cellStyle name="_Апрель_Май_Июль_ВЕБМАСТ_БЕЛ" xfId="311"/>
    <cellStyle name="_Апрель_Май_Июль_ВЕБМАСТ_РЕЧ" xfId="312"/>
    <cellStyle name="_Апрель_Май_Июль_Дети" xfId="313"/>
    <cellStyle name="_Апрель_Май_Июль_Дистанц." xfId="314"/>
    <cellStyle name="_Апрель_Май_Июль_Индив." xfId="315"/>
    <cellStyle name="_Апрель_Май_Июль_Индив._БЕЛ" xfId="316"/>
    <cellStyle name="_Апрель_Май_Июль_Индив._РЕЧ" xfId="317"/>
    <cellStyle name="_Апрель_Май_Июль_Июнь" xfId="318"/>
    <cellStyle name="_Апрель_Май_Июль_Июнь_Август" xfId="319"/>
    <cellStyle name="_Апрель_Май_Июль_Июнь_Дистанц." xfId="320"/>
    <cellStyle name="_Апрель_Май_Июль_Июнь_Индив." xfId="321"/>
    <cellStyle name="_Апрель_Май_Июль_Июнь_КБУ" xfId="322"/>
    <cellStyle name="_Апрель_Май_Июль_КБУ" xfId="323"/>
    <cellStyle name="_Апрель_Май_Июль_КРН" xfId="324"/>
    <cellStyle name="_Апрель_Май_Июль_ОПШ" xfId="325"/>
    <cellStyle name="_Апрель_Май_Июль_СР" xfId="326"/>
    <cellStyle name="_Апрель_Май_Июнь" xfId="327"/>
    <cellStyle name="_Апрель_Май_Июнь_1" xfId="328"/>
    <cellStyle name="_Апрель_Май_Июнь_1_Август" xfId="329"/>
    <cellStyle name="_Апрель_Май_Июнь_1_Дистанц." xfId="330"/>
    <cellStyle name="_Апрель_Май_Июнь_1_Индив." xfId="331"/>
    <cellStyle name="_Апрель_Май_Июнь_1_КБУ" xfId="332"/>
    <cellStyle name="_Апрель_Май_Июнь_Август" xfId="333"/>
    <cellStyle name="_Апрель_Май_Июнь_Август_Дистанц." xfId="334"/>
    <cellStyle name="_Апрель_Май_Июнь_Август_Индив." xfId="335"/>
    <cellStyle name="_Апрель_Май_Июнь_БЕЛ" xfId="336"/>
    <cellStyle name="_Апрель_Май_Июнь_БИНТ" xfId="337"/>
    <cellStyle name="_Апрель_Май_Июнь_БИНТ_БЕЛ" xfId="338"/>
    <cellStyle name="_Апрель_Май_Июнь_БИНТ_РЕЧ" xfId="339"/>
    <cellStyle name="_Апрель_Май_Июнь_БУХ" xfId="340"/>
    <cellStyle name="_Апрель_Май_Июнь_БУХ_БЕЛ" xfId="341"/>
    <cellStyle name="_Апрель_Май_Июнь_БУХ_РЕЧ" xfId="342"/>
    <cellStyle name="_Апрель_Май_Июнь_ВЕБДИЗ" xfId="343"/>
    <cellStyle name="_Апрель_Май_Июнь_ВЕБМАСТ" xfId="344"/>
    <cellStyle name="_Апрель_Май_Июнь_ВЕБМАСТ_БЕЛ" xfId="345"/>
    <cellStyle name="_Апрель_Май_Июнь_ВЕБМАСТ_РЕЧ" xfId="346"/>
    <cellStyle name="_Апрель_Май_Июнь_Дети" xfId="347"/>
    <cellStyle name="_Апрель_Май_Июнь_Дистанц." xfId="348"/>
    <cellStyle name="_Апрель_Май_Июнь_Индив." xfId="349"/>
    <cellStyle name="_Апрель_Май_Июнь_Индив._БЕЛ" xfId="350"/>
    <cellStyle name="_Апрель_Май_Июнь_Индив._РЕЧ" xfId="351"/>
    <cellStyle name="_Апрель_Май_Июнь_Июнь" xfId="352"/>
    <cellStyle name="_Апрель_Май_Июнь_Июнь_Август" xfId="353"/>
    <cellStyle name="_Апрель_Май_Июнь_Июнь_Дистанц." xfId="354"/>
    <cellStyle name="_Апрель_Май_Июнь_Июнь_Индив." xfId="355"/>
    <cellStyle name="_Апрель_Май_Июнь_Июнь_КБУ" xfId="356"/>
    <cellStyle name="_Апрель_Май_Июнь_КБУ" xfId="357"/>
    <cellStyle name="_Апрель_Май_Июнь_КРН" xfId="358"/>
    <cellStyle name="_Апрель_Май_Июнь_ОПШ" xfId="359"/>
    <cellStyle name="_Апрель_Май_Июнь_СР" xfId="360"/>
    <cellStyle name="_Апрель_Май_КБУ" xfId="361"/>
    <cellStyle name="_Апрель_Май_КРН" xfId="362"/>
    <cellStyle name="_Апрель_Май_Май" xfId="363"/>
    <cellStyle name="_Апрель_Май_Май_Август" xfId="364"/>
    <cellStyle name="_Апрель_Май_Май_Август_Дистанц." xfId="365"/>
    <cellStyle name="_Апрель_Май_Май_Август_Индив." xfId="366"/>
    <cellStyle name="_Апрель_Май_Май_БЕЛ" xfId="367"/>
    <cellStyle name="_Апрель_Май_Май_БИНТ" xfId="368"/>
    <cellStyle name="_Апрель_Май_Май_БИНТ_БЕЛ" xfId="369"/>
    <cellStyle name="_Апрель_Май_Май_БИНТ_РЕЧ" xfId="370"/>
    <cellStyle name="_Апрель_Май_Май_ВЕБДИЗ" xfId="371"/>
    <cellStyle name="_Апрель_Май_Май_ВЕБМАСТ" xfId="372"/>
    <cellStyle name="_Апрель_Май_Май_ВЕБМАСТ_БЕЛ" xfId="373"/>
    <cellStyle name="_Апрель_Май_Май_ВЕБМАСТ_РЕЧ" xfId="374"/>
    <cellStyle name="_Апрель_Май_Май_Дети" xfId="375"/>
    <cellStyle name="_Апрель_Май_Май_Дистанц." xfId="376"/>
    <cellStyle name="_Апрель_Май_Май_Индив." xfId="377"/>
    <cellStyle name="_Апрель_Май_Май_Индив._БЕЛ" xfId="378"/>
    <cellStyle name="_Апрель_Май_Май_Индив._РЕЧ" xfId="379"/>
    <cellStyle name="_Апрель_Май_Май_Июнь" xfId="380"/>
    <cellStyle name="_Апрель_Май_Май_Июнь_Август" xfId="381"/>
    <cellStyle name="_Апрель_Май_Май_Июнь_Дистанц." xfId="382"/>
    <cellStyle name="_Апрель_Май_Май_Июнь_Индив." xfId="383"/>
    <cellStyle name="_Апрель_Май_Май_Июнь_КБУ" xfId="384"/>
    <cellStyle name="_Апрель_Май_Май_КБУ" xfId="385"/>
    <cellStyle name="_Апрель_Май_Май_КРН" xfId="386"/>
    <cellStyle name="_Апрель_Май_Май_ОПШ" xfId="387"/>
    <cellStyle name="_Апрель_Май_Май_СР" xfId="388"/>
    <cellStyle name="_Апрель_Май_ОПШ" xfId="389"/>
    <cellStyle name="_Апрель_Май_РЕЧ" xfId="390"/>
    <cellStyle name="_Апрель_Май_РЕЧ_БЕЛ" xfId="391"/>
    <cellStyle name="_Апрель_Май_РЕЧ_РЕЧ" xfId="392"/>
    <cellStyle name="_Апрель_Май_СИ" xfId="393"/>
    <cellStyle name="_Апрель_Май_СИ_БЕЛ" xfId="394"/>
    <cellStyle name="_Апрель_Май_СИ_РЕЧ" xfId="395"/>
    <cellStyle name="_Апрель_Май_СР" xfId="396"/>
    <cellStyle name="_Апрель_Май_СУБД" xfId="397"/>
    <cellStyle name="_Апрель_Май_СУБД_БЕЛ" xfId="398"/>
    <cellStyle name="_Апрель_Май_СУБД_РЕЧ" xfId="399"/>
    <cellStyle name="_Апрель_НТ" xfId="400"/>
    <cellStyle name="_Апрель_НТ_БЕЛ" xfId="401"/>
    <cellStyle name="_Апрель_НТ_РЕЧ" xfId="402"/>
    <cellStyle name="_Апрель_ОПШ" xfId="403"/>
    <cellStyle name="_Апрель_Офис" xfId="404"/>
    <cellStyle name="_Апрель_Офис_БЕЛ" xfId="405"/>
    <cellStyle name="_Апрель_Офис_РЕЧ" xfId="406"/>
    <cellStyle name="_Апрель_РЕЧ" xfId="407"/>
    <cellStyle name="_Апрель_РЕЧ_БЕЛ" xfId="408"/>
    <cellStyle name="_Апрель_РЕЧ_РЕЧ" xfId="409"/>
    <cellStyle name="_Апрель_СИ" xfId="410"/>
    <cellStyle name="_Апрель_СИ_БЕЛ" xfId="411"/>
    <cellStyle name="_Апрель_СИ_РЕЧ" xfId="412"/>
    <cellStyle name="_Апрель_СИС" xfId="413"/>
    <cellStyle name="_Апрель_СИС_БЕЛ" xfId="414"/>
    <cellStyle name="_Апрель_СИС_РЕЧ" xfId="415"/>
    <cellStyle name="_Апрель_СР" xfId="416"/>
    <cellStyle name="_Апрель_СУБД" xfId="417"/>
    <cellStyle name="_Апрель_СУБД_БЕЛ" xfId="418"/>
    <cellStyle name="_Апрель_СУБД_РЕЧ" xfId="419"/>
    <cellStyle name="_Апрель_ТЕК" xfId="420"/>
    <cellStyle name="_Апрель_ТЕК_БЕЛ" xfId="421"/>
    <cellStyle name="_Апрель_ТЕК_РЕЧ" xfId="422"/>
    <cellStyle name="_Апрель_Февраль" xfId="423"/>
    <cellStyle name="_Апрель_Февраль_Август" xfId="424"/>
    <cellStyle name="_Апрель_Февраль_Август_Дистанц." xfId="425"/>
    <cellStyle name="_Апрель_Февраль_Август_Индив." xfId="426"/>
    <cellStyle name="_Апрель_Февраль_АКАД" xfId="427"/>
    <cellStyle name="_Апрель_Февраль_АКАД_БЕЛ" xfId="428"/>
    <cellStyle name="_Апрель_Февраль_АКАД_РЕЧ" xfId="429"/>
    <cellStyle name="_Апрель_Февраль_Б9560" xfId="430"/>
    <cellStyle name="_Апрель_Февраль_Б9560_БЕЛ" xfId="431"/>
    <cellStyle name="_Апрель_Февраль_Б9560_РЕЧ" xfId="432"/>
    <cellStyle name="_Апрель_Февраль_БЕЛ" xfId="433"/>
    <cellStyle name="_Апрель_Февраль_БИНТ" xfId="434"/>
    <cellStyle name="_Апрель_Февраль_БИНТ_БЕЛ" xfId="435"/>
    <cellStyle name="_Апрель_Февраль_БИНТ_РЕЧ" xfId="436"/>
    <cellStyle name="_Апрель_Февраль_БУХ" xfId="437"/>
    <cellStyle name="_Апрель_Февраль_БУХ_БЕЛ" xfId="438"/>
    <cellStyle name="_Апрель_Февраль_БУХ_РЕЧ" xfId="439"/>
    <cellStyle name="_Апрель_Февраль_ВЕБДИЗ" xfId="440"/>
    <cellStyle name="_Апрель_Февраль_ВЕБМАСТ" xfId="441"/>
    <cellStyle name="_Апрель_Февраль_ВЕБМАСТ_БЕЛ" xfId="442"/>
    <cellStyle name="_Апрель_Февраль_ВЕБМАСТ_РЕЧ" xfId="443"/>
    <cellStyle name="_Апрель_Февраль_Дети" xfId="444"/>
    <cellStyle name="_Апрель_Февраль_Дистанц." xfId="445"/>
    <cellStyle name="_Апрель_Февраль_Индив." xfId="446"/>
    <cellStyle name="_Апрель_Февраль_Индив._БЕЛ" xfId="447"/>
    <cellStyle name="_Апрель_Февраль_Индив._РЕЧ" xfId="448"/>
    <cellStyle name="_Апрель_Февраль_Июль" xfId="449"/>
    <cellStyle name="_Апрель_Февраль_Июль_Август" xfId="450"/>
    <cellStyle name="_Апрель_Февраль_Июль_Август_Дистанц." xfId="451"/>
    <cellStyle name="_Апрель_Февраль_Июль_Август_Индив." xfId="452"/>
    <cellStyle name="_Апрель_Февраль_Июль_БЕЛ" xfId="453"/>
    <cellStyle name="_Апрель_Февраль_Июль_БИНТ" xfId="454"/>
    <cellStyle name="_Апрель_Февраль_Июль_БИНТ_БЕЛ" xfId="455"/>
    <cellStyle name="_Апрель_Февраль_Июль_БИНТ_РЕЧ" xfId="456"/>
    <cellStyle name="_Апрель_Февраль_Июль_ВЕБДИЗ" xfId="457"/>
    <cellStyle name="_Апрель_Февраль_Июль_ВЕБМАСТ" xfId="458"/>
    <cellStyle name="_Апрель_Февраль_Июль_ВЕБМАСТ_БЕЛ" xfId="459"/>
    <cellStyle name="_Апрель_Февраль_Июль_ВЕБМАСТ_РЕЧ" xfId="460"/>
    <cellStyle name="_Апрель_Февраль_Июль_Дети" xfId="461"/>
    <cellStyle name="_Апрель_Февраль_Июль_Дистанц." xfId="462"/>
    <cellStyle name="_Апрель_Февраль_Июль_Индив." xfId="463"/>
    <cellStyle name="_Апрель_Февраль_Июль_Индив._БЕЛ" xfId="464"/>
    <cellStyle name="_Апрель_Февраль_Июль_Индив._РЕЧ" xfId="465"/>
    <cellStyle name="_Апрель_Февраль_Июль_Июнь" xfId="466"/>
    <cellStyle name="_Апрель_Февраль_Июль_Июнь_Август" xfId="467"/>
    <cellStyle name="_Апрель_Февраль_Июль_Июнь_Дистанц." xfId="468"/>
    <cellStyle name="_Апрель_Февраль_Июль_Июнь_Индив." xfId="469"/>
    <cellStyle name="_Апрель_Февраль_Июль_Июнь_КБУ" xfId="470"/>
    <cellStyle name="_Апрель_Февраль_Июль_КБУ" xfId="471"/>
    <cellStyle name="_Апрель_Февраль_Июль_КРН" xfId="472"/>
    <cellStyle name="_Апрель_Февраль_Июль_ОПШ" xfId="473"/>
    <cellStyle name="_Апрель_Февраль_Июль_СР" xfId="474"/>
    <cellStyle name="_Апрель_Февраль_Июнь" xfId="475"/>
    <cellStyle name="_Апрель_Февраль_Июнь_1" xfId="476"/>
    <cellStyle name="_Апрель_Февраль_Июнь_1_Август" xfId="477"/>
    <cellStyle name="_Апрель_Февраль_Июнь_1_Дистанц." xfId="478"/>
    <cellStyle name="_Апрель_Февраль_Июнь_1_Индив." xfId="479"/>
    <cellStyle name="_Апрель_Февраль_Июнь_1_КБУ" xfId="480"/>
    <cellStyle name="_Апрель_Февраль_Июнь_Август" xfId="481"/>
    <cellStyle name="_Апрель_Февраль_Июнь_Август_Дистанц." xfId="482"/>
    <cellStyle name="_Апрель_Февраль_Июнь_Август_Индив." xfId="483"/>
    <cellStyle name="_Апрель_Февраль_Июнь_БЕЛ" xfId="484"/>
    <cellStyle name="_Апрель_Февраль_Июнь_БИНТ" xfId="485"/>
    <cellStyle name="_Апрель_Февраль_Июнь_БИНТ_БЕЛ" xfId="486"/>
    <cellStyle name="_Апрель_Февраль_Июнь_БИНТ_РЕЧ" xfId="487"/>
    <cellStyle name="_Апрель_Февраль_Июнь_БУХ" xfId="488"/>
    <cellStyle name="_Апрель_Февраль_Июнь_БУХ_БЕЛ" xfId="489"/>
    <cellStyle name="_Апрель_Февраль_Июнь_БУХ_РЕЧ" xfId="490"/>
    <cellStyle name="_Апрель_Февраль_Июнь_ВЕБДИЗ" xfId="491"/>
    <cellStyle name="_Апрель_Февраль_Июнь_ВЕБМАСТ" xfId="492"/>
    <cellStyle name="_Апрель_Февраль_Июнь_ВЕБМАСТ_БЕЛ" xfId="493"/>
    <cellStyle name="_Апрель_Февраль_Июнь_ВЕБМАСТ_РЕЧ" xfId="494"/>
    <cellStyle name="_Апрель_Февраль_Июнь_Дети" xfId="495"/>
    <cellStyle name="_Апрель_Февраль_Июнь_Дистанц." xfId="496"/>
    <cellStyle name="_Апрель_Февраль_Июнь_Индив." xfId="497"/>
    <cellStyle name="_Апрель_Февраль_Июнь_Индив._БЕЛ" xfId="498"/>
    <cellStyle name="_Апрель_Февраль_Июнь_Индив._РЕЧ" xfId="499"/>
    <cellStyle name="_Апрель_Февраль_Июнь_Июнь" xfId="500"/>
    <cellStyle name="_Апрель_Февраль_Июнь_Июнь_Август" xfId="501"/>
    <cellStyle name="_Апрель_Февраль_Июнь_Июнь_Дистанц." xfId="502"/>
    <cellStyle name="_Апрель_Февраль_Июнь_Июнь_Индив." xfId="503"/>
    <cellStyle name="_Апрель_Февраль_Июнь_Июнь_КБУ" xfId="504"/>
    <cellStyle name="_Апрель_Февраль_Июнь_КБУ" xfId="505"/>
    <cellStyle name="_Апрель_Февраль_Июнь_КРН" xfId="506"/>
    <cellStyle name="_Апрель_Февраль_Июнь_ОПШ" xfId="507"/>
    <cellStyle name="_Апрель_Февраль_Июнь_СР" xfId="508"/>
    <cellStyle name="_Апрель_Февраль_КБУ" xfId="509"/>
    <cellStyle name="_Апрель_Февраль_КРН" xfId="510"/>
    <cellStyle name="_Апрель_Февраль_Май" xfId="511"/>
    <cellStyle name="_Апрель_Февраль_Май_Август" xfId="512"/>
    <cellStyle name="_Апрель_Февраль_Май_Август_Дистанц." xfId="513"/>
    <cellStyle name="_Апрель_Февраль_Май_Август_Индив." xfId="514"/>
    <cellStyle name="_Апрель_Февраль_Май_БЕЛ" xfId="515"/>
    <cellStyle name="_Апрель_Февраль_Май_БИНТ" xfId="516"/>
    <cellStyle name="_Апрель_Февраль_Май_БИНТ_БЕЛ" xfId="517"/>
    <cellStyle name="_Апрель_Февраль_Май_БИНТ_РЕЧ" xfId="518"/>
    <cellStyle name="_Апрель_Февраль_Май_ВЕБДИЗ" xfId="519"/>
    <cellStyle name="_Апрель_Февраль_Май_ВЕБМАСТ" xfId="520"/>
    <cellStyle name="_Апрель_Февраль_Май_ВЕБМАСТ_БЕЛ" xfId="521"/>
    <cellStyle name="_Апрель_Февраль_Май_ВЕБМАСТ_РЕЧ" xfId="522"/>
    <cellStyle name="_Апрель_Февраль_Май_Дети" xfId="523"/>
    <cellStyle name="_Апрель_Февраль_Май_Дистанц." xfId="524"/>
    <cellStyle name="_Апрель_Февраль_Май_Индив." xfId="525"/>
    <cellStyle name="_Апрель_Февраль_Май_Индив._БЕЛ" xfId="526"/>
    <cellStyle name="_Апрель_Февраль_Май_Индив._РЕЧ" xfId="527"/>
    <cellStyle name="_Апрель_Февраль_Май_Июнь" xfId="528"/>
    <cellStyle name="_Апрель_Февраль_Май_Июнь_Август" xfId="529"/>
    <cellStyle name="_Апрель_Февраль_Май_Июнь_Дистанц." xfId="530"/>
    <cellStyle name="_Апрель_Февраль_Май_Июнь_Индив." xfId="531"/>
    <cellStyle name="_Апрель_Февраль_Май_Июнь_КБУ" xfId="532"/>
    <cellStyle name="_Апрель_Февраль_Май_КБУ" xfId="533"/>
    <cellStyle name="_Апрель_Февраль_Май_КРН" xfId="534"/>
    <cellStyle name="_Апрель_Февраль_Май_ОПШ" xfId="535"/>
    <cellStyle name="_Апрель_Февраль_Май_СР" xfId="536"/>
    <cellStyle name="_Апрель_Февраль_ОПШ" xfId="537"/>
    <cellStyle name="_Апрель_Февраль_РЕЧ" xfId="538"/>
    <cellStyle name="_Апрель_Февраль_РЕЧ_БЕЛ" xfId="539"/>
    <cellStyle name="_Апрель_Февраль_РЕЧ_РЕЧ" xfId="540"/>
    <cellStyle name="_Апрель_Февраль_СИ" xfId="541"/>
    <cellStyle name="_Апрель_Февраль_СИ_БЕЛ" xfId="542"/>
    <cellStyle name="_Апрель_Февраль_СИ_РЕЧ" xfId="543"/>
    <cellStyle name="_Апрель_Февраль_СР" xfId="544"/>
    <cellStyle name="_Апрель_Февраль_СУБД" xfId="545"/>
    <cellStyle name="_Апрель_Февраль_СУБД_БЕЛ" xfId="546"/>
    <cellStyle name="_Апрель_Февраль_СУБД_РЕЧ" xfId="547"/>
    <cellStyle name="_Апрель_ФШ" xfId="548"/>
    <cellStyle name="_Апрель_ФШ_БЕЛ" xfId="549"/>
    <cellStyle name="_Апрель_ФШ_РЕЧ" xfId="550"/>
    <cellStyle name="_Б9560" xfId="551"/>
    <cellStyle name="_Б9560_БЕЛ" xfId="552"/>
    <cellStyle name="_Б9560_РЕЧ" xfId="553"/>
    <cellStyle name="_БЕЛ" xfId="554"/>
    <cellStyle name="_БЕЛ_БЕЛ" xfId="555"/>
    <cellStyle name="_БЕЛ_РЕЧ" xfId="556"/>
    <cellStyle name="_БИНТ" xfId="557"/>
    <cellStyle name="_БИНТ_БЕЛ" xfId="558"/>
    <cellStyle name="_БИНТ_РЕЧ" xfId="559"/>
    <cellStyle name="_БУХ" xfId="560"/>
    <cellStyle name="_БУХ_БЕЛ" xfId="561"/>
    <cellStyle name="_БУХ_РЕЧ" xfId="562"/>
    <cellStyle name="_ВЕБДИЗ" xfId="563"/>
    <cellStyle name="_ВЕБДИЗ_БЕЛ" xfId="564"/>
    <cellStyle name="_ВЕБДИЗ_РЕЧ" xfId="565"/>
    <cellStyle name="_ВЕБМАСТ" xfId="566"/>
    <cellStyle name="_ВЕБМАСТ_БЕЛ" xfId="567"/>
    <cellStyle name="_ВЕБМАСТ_РЕЧ" xfId="568"/>
    <cellStyle name="_ВУЕ" xfId="569"/>
    <cellStyle name="_ВУЕ_БЕЛ" xfId="570"/>
    <cellStyle name="_ВУЕ_РЕЧ" xfId="571"/>
    <cellStyle name="_Дети" xfId="572"/>
    <cellStyle name="_Дети_БЕЛ" xfId="573"/>
    <cellStyle name="_Дети_РЕЧ" xfId="574"/>
    <cellStyle name="_Дистанц." xfId="575"/>
    <cellStyle name="_ДОГ НУДО частн" xfId="576"/>
    <cellStyle name="_ДОГ НУДО частн_БЕЛ" xfId="577"/>
    <cellStyle name="_ДОГ НУДО частн_РЕЧ" xfId="578"/>
    <cellStyle name="_Заявление" xfId="579"/>
    <cellStyle name="_Заявление_БЕЛ" xfId="580"/>
    <cellStyle name="_Заявление_РЕЧ" xfId="581"/>
    <cellStyle name="_Индив." xfId="582"/>
    <cellStyle name="_Индив._БЕЛ" xfId="583"/>
    <cellStyle name="_Индив._РЕЧ" xfId="584"/>
    <cellStyle name="_ИНТ" xfId="585"/>
    <cellStyle name="_ИНТ_БЕЛ" xfId="586"/>
    <cellStyle name="_ИНТ_РЕЧ" xfId="587"/>
    <cellStyle name="_Июль" xfId="588"/>
    <cellStyle name="_Июль_Август" xfId="589"/>
    <cellStyle name="_Июль_Август_Дистанц." xfId="590"/>
    <cellStyle name="_Июль_Август_Индив." xfId="591"/>
    <cellStyle name="_Июль_БЕЛ" xfId="592"/>
    <cellStyle name="_Июль_БИНТ" xfId="593"/>
    <cellStyle name="_Июль_БИНТ_БЕЛ" xfId="594"/>
    <cellStyle name="_Июль_БИНТ_РЕЧ" xfId="595"/>
    <cellStyle name="_Июль_ВЕБДИЗ" xfId="596"/>
    <cellStyle name="_Июль_ВЕБМАСТ" xfId="597"/>
    <cellStyle name="_Июль_ВЕБМАСТ_БЕЛ" xfId="598"/>
    <cellStyle name="_Июль_ВЕБМАСТ_РЕЧ" xfId="599"/>
    <cellStyle name="_Июль_Дети" xfId="600"/>
    <cellStyle name="_Июль_Дистанц." xfId="601"/>
    <cellStyle name="_Июль_Индив." xfId="602"/>
    <cellStyle name="_Июль_Индив._БЕЛ" xfId="603"/>
    <cellStyle name="_Июль_Индив._РЕЧ" xfId="604"/>
    <cellStyle name="_Июль_Июнь" xfId="605"/>
    <cellStyle name="_Июль_Июнь_Август" xfId="606"/>
    <cellStyle name="_Июль_Июнь_Дистанц." xfId="607"/>
    <cellStyle name="_Июль_Июнь_Индив." xfId="608"/>
    <cellStyle name="_Июль_Июнь_КБУ" xfId="609"/>
    <cellStyle name="_Июль_КБУ" xfId="610"/>
    <cellStyle name="_Июль_КРН" xfId="611"/>
    <cellStyle name="_Июль_ОПШ" xfId="612"/>
    <cellStyle name="_Июль_СР" xfId="613"/>
    <cellStyle name="_Июнь" xfId="614"/>
    <cellStyle name="_Июнь_1" xfId="615"/>
    <cellStyle name="_Июнь_1_Август" xfId="616"/>
    <cellStyle name="_Июнь_1_Дистанц." xfId="617"/>
    <cellStyle name="_Июнь_1_Индив." xfId="618"/>
    <cellStyle name="_Июнь_1_КБУ" xfId="619"/>
    <cellStyle name="_Июнь_Август" xfId="620"/>
    <cellStyle name="_Июнь_Август_Дистанц." xfId="621"/>
    <cellStyle name="_Июнь_Август_Индив." xfId="622"/>
    <cellStyle name="_Июнь_БЕЛ" xfId="623"/>
    <cellStyle name="_Июнь_БИНТ" xfId="624"/>
    <cellStyle name="_Июнь_БИНТ_БЕЛ" xfId="625"/>
    <cellStyle name="_Июнь_БИНТ_РЕЧ" xfId="626"/>
    <cellStyle name="_Июнь_БУХ" xfId="627"/>
    <cellStyle name="_Июнь_БУХ_БЕЛ" xfId="628"/>
    <cellStyle name="_Июнь_БУХ_РЕЧ" xfId="629"/>
    <cellStyle name="_Июнь_ВЕБДИЗ" xfId="630"/>
    <cellStyle name="_Июнь_ВЕБМАСТ" xfId="631"/>
    <cellStyle name="_Июнь_ВЕБМАСТ_БЕЛ" xfId="632"/>
    <cellStyle name="_Июнь_ВЕБМАСТ_РЕЧ" xfId="633"/>
    <cellStyle name="_Июнь_Дети" xfId="634"/>
    <cellStyle name="_Июнь_Дистанц." xfId="635"/>
    <cellStyle name="_Июнь_Индив." xfId="636"/>
    <cellStyle name="_Июнь_Индив._БЕЛ" xfId="637"/>
    <cellStyle name="_Июнь_Индив._РЕЧ" xfId="638"/>
    <cellStyle name="_Июнь_Июнь" xfId="639"/>
    <cellStyle name="_Июнь_Июнь_Август" xfId="640"/>
    <cellStyle name="_Июнь_Июнь_Дистанц." xfId="641"/>
    <cellStyle name="_Июнь_Июнь_Индив." xfId="642"/>
    <cellStyle name="_Июнь_Июнь_КБУ" xfId="643"/>
    <cellStyle name="_Июнь_КБУ" xfId="644"/>
    <cellStyle name="_Июнь_КРН" xfId="645"/>
    <cellStyle name="_Июнь_ОПШ" xfId="646"/>
    <cellStyle name="_Июнь_СР" xfId="647"/>
    <cellStyle name="_КБУ" xfId="648"/>
    <cellStyle name="_КБУ_БЕЛ" xfId="649"/>
    <cellStyle name="_КБУ_РЕЧ" xfId="650"/>
    <cellStyle name="_Консультация" xfId="651"/>
    <cellStyle name="_Консультация_БЕЛ" xfId="652"/>
    <cellStyle name="_Консультация_РЕЧ" xfId="653"/>
    <cellStyle name="_КРН" xfId="654"/>
    <cellStyle name="_КРН_БЕЛ" xfId="655"/>
    <cellStyle name="_КРН_РЕЧ" xfId="656"/>
    <cellStyle name="_Лист1" xfId="657"/>
    <cellStyle name="_ЛСХ" xfId="658"/>
    <cellStyle name="_ЛСХ_БЕЛ" xfId="659"/>
    <cellStyle name="_ЛСХ_РЕЧ" xfId="660"/>
    <cellStyle name="_Май" xfId="661"/>
    <cellStyle name="_Май_1" xfId="662"/>
    <cellStyle name="_Май_1_Август" xfId="663"/>
    <cellStyle name="_Май_1_Август_Дистанц." xfId="664"/>
    <cellStyle name="_Май_1_Август_Индив." xfId="665"/>
    <cellStyle name="_Май_1_БЕЛ" xfId="666"/>
    <cellStyle name="_Май_1_БИНТ" xfId="667"/>
    <cellStyle name="_Май_1_БИНТ_БЕЛ" xfId="668"/>
    <cellStyle name="_Май_1_БИНТ_РЕЧ" xfId="669"/>
    <cellStyle name="_Май_1_ВЕБДИЗ" xfId="670"/>
    <cellStyle name="_Май_1_ВЕБМАСТ" xfId="671"/>
    <cellStyle name="_Май_1_ВЕБМАСТ_БЕЛ" xfId="672"/>
    <cellStyle name="_Май_1_ВЕБМАСТ_РЕЧ" xfId="673"/>
    <cellStyle name="_Май_1_Дети" xfId="674"/>
    <cellStyle name="_Май_1_Дистанц." xfId="675"/>
    <cellStyle name="_Май_1_Индив." xfId="676"/>
    <cellStyle name="_Май_1_Индив._БЕЛ" xfId="677"/>
    <cellStyle name="_Май_1_Индив._РЕЧ" xfId="678"/>
    <cellStyle name="_Май_1_Июнь" xfId="679"/>
    <cellStyle name="_Май_1_Июнь_Август" xfId="680"/>
    <cellStyle name="_Май_1_Июнь_Дистанц." xfId="681"/>
    <cellStyle name="_Май_1_Июнь_Индив." xfId="682"/>
    <cellStyle name="_Май_1_Июнь_КБУ" xfId="683"/>
    <cellStyle name="_Май_1_КБУ" xfId="684"/>
    <cellStyle name="_Май_1_КРН" xfId="685"/>
    <cellStyle name="_Май_1_ОПШ" xfId="686"/>
    <cellStyle name="_Май_1_СР" xfId="687"/>
    <cellStyle name="_Май_Август" xfId="688"/>
    <cellStyle name="_Май_Август_Дистанц." xfId="689"/>
    <cellStyle name="_Май_Август_Индив." xfId="690"/>
    <cellStyle name="_Май_АКАД" xfId="691"/>
    <cellStyle name="_Май_АКАД_БЕЛ" xfId="692"/>
    <cellStyle name="_Май_АКАД_РЕЧ" xfId="693"/>
    <cellStyle name="_Май_Б9560" xfId="694"/>
    <cellStyle name="_Май_Б9560_БЕЛ" xfId="695"/>
    <cellStyle name="_Май_Б9560_РЕЧ" xfId="696"/>
    <cellStyle name="_Май_БЕЛ" xfId="697"/>
    <cellStyle name="_Май_БИНТ" xfId="698"/>
    <cellStyle name="_Май_БИНТ_БЕЛ" xfId="699"/>
    <cellStyle name="_Май_БИНТ_РЕЧ" xfId="700"/>
    <cellStyle name="_Май_БУХ" xfId="701"/>
    <cellStyle name="_Май_БУХ_БЕЛ" xfId="702"/>
    <cellStyle name="_Май_БУХ_РЕЧ" xfId="703"/>
    <cellStyle name="_Май_ВЕБДИЗ" xfId="704"/>
    <cellStyle name="_Май_ВЕБМАСТ" xfId="705"/>
    <cellStyle name="_Май_ВЕБМАСТ_БЕЛ" xfId="706"/>
    <cellStyle name="_Май_ВЕБМАСТ_РЕЧ" xfId="707"/>
    <cellStyle name="_Май_Дети" xfId="708"/>
    <cellStyle name="_Май_Дистанц." xfId="709"/>
    <cellStyle name="_Май_Индив." xfId="710"/>
    <cellStyle name="_Май_Индив._БЕЛ" xfId="711"/>
    <cellStyle name="_Май_Индив._РЕЧ" xfId="712"/>
    <cellStyle name="_Май_Июль" xfId="713"/>
    <cellStyle name="_Май_Июль_Август" xfId="714"/>
    <cellStyle name="_Май_Июль_Август_Дистанц." xfId="715"/>
    <cellStyle name="_Май_Июль_Август_Индив." xfId="716"/>
    <cellStyle name="_Май_Июль_БЕЛ" xfId="717"/>
    <cellStyle name="_Май_Июль_БИНТ" xfId="718"/>
    <cellStyle name="_Май_Июль_БИНТ_БЕЛ" xfId="719"/>
    <cellStyle name="_Май_Июль_БИНТ_РЕЧ" xfId="720"/>
    <cellStyle name="_Май_Июль_ВЕБДИЗ" xfId="721"/>
    <cellStyle name="_Май_Июль_ВЕБМАСТ" xfId="722"/>
    <cellStyle name="_Май_Июль_ВЕБМАСТ_БЕЛ" xfId="723"/>
    <cellStyle name="_Май_Июль_ВЕБМАСТ_РЕЧ" xfId="724"/>
    <cellStyle name="_Май_Июль_Дети" xfId="725"/>
    <cellStyle name="_Май_Июль_Дистанц." xfId="726"/>
    <cellStyle name="_Май_Июль_Индив." xfId="727"/>
    <cellStyle name="_Май_Июль_Индив._БЕЛ" xfId="728"/>
    <cellStyle name="_Май_Июль_Индив._РЕЧ" xfId="729"/>
    <cellStyle name="_Май_Июль_Июнь" xfId="730"/>
    <cellStyle name="_Май_Июль_Июнь_Август" xfId="731"/>
    <cellStyle name="_Май_Июль_Июнь_Дистанц." xfId="732"/>
    <cellStyle name="_Май_Июль_Июнь_Индив." xfId="733"/>
    <cellStyle name="_Май_Июль_Июнь_КБУ" xfId="734"/>
    <cellStyle name="_Май_Июль_КБУ" xfId="735"/>
    <cellStyle name="_Май_Июль_КРН" xfId="736"/>
    <cellStyle name="_Май_Июль_ОПШ" xfId="737"/>
    <cellStyle name="_Май_Июль_СР" xfId="738"/>
    <cellStyle name="_Май_Июнь" xfId="739"/>
    <cellStyle name="_Май_Июнь_1" xfId="740"/>
    <cellStyle name="_Май_Июнь_1_Август" xfId="741"/>
    <cellStyle name="_Май_Июнь_1_Дистанц." xfId="742"/>
    <cellStyle name="_Май_Июнь_1_Индив." xfId="743"/>
    <cellStyle name="_Май_Июнь_1_КБУ" xfId="744"/>
    <cellStyle name="_Май_Июнь_Август" xfId="745"/>
    <cellStyle name="_Май_Июнь_Август_Дистанц." xfId="746"/>
    <cellStyle name="_Май_Июнь_Август_Индив." xfId="747"/>
    <cellStyle name="_Май_Июнь_БЕЛ" xfId="748"/>
    <cellStyle name="_Май_Июнь_БИНТ" xfId="749"/>
    <cellStyle name="_Май_Июнь_БИНТ_БЕЛ" xfId="750"/>
    <cellStyle name="_Май_Июнь_БИНТ_РЕЧ" xfId="751"/>
    <cellStyle name="_Май_Июнь_БУХ" xfId="752"/>
    <cellStyle name="_Май_Июнь_БУХ_БЕЛ" xfId="753"/>
    <cellStyle name="_Май_Июнь_БУХ_РЕЧ" xfId="754"/>
    <cellStyle name="_Май_Июнь_ВЕБДИЗ" xfId="755"/>
    <cellStyle name="_Май_Июнь_ВЕБМАСТ" xfId="756"/>
    <cellStyle name="_Май_Июнь_ВЕБМАСТ_БЕЛ" xfId="757"/>
    <cellStyle name="_Май_Июнь_ВЕБМАСТ_РЕЧ" xfId="758"/>
    <cellStyle name="_Май_Июнь_Дети" xfId="759"/>
    <cellStyle name="_Май_Июнь_Дистанц." xfId="760"/>
    <cellStyle name="_Май_Июнь_Индив." xfId="761"/>
    <cellStyle name="_Май_Июнь_Индив._БЕЛ" xfId="762"/>
    <cellStyle name="_Май_Июнь_Индив._РЕЧ" xfId="763"/>
    <cellStyle name="_Май_Июнь_Июнь" xfId="764"/>
    <cellStyle name="_Май_Июнь_Июнь_Август" xfId="765"/>
    <cellStyle name="_Май_Июнь_Июнь_Дистанц." xfId="766"/>
    <cellStyle name="_Май_Июнь_Июнь_Индив." xfId="767"/>
    <cellStyle name="_Май_Июнь_Июнь_КБУ" xfId="768"/>
    <cellStyle name="_Май_Июнь_КБУ" xfId="769"/>
    <cellStyle name="_Май_Июнь_КРН" xfId="770"/>
    <cellStyle name="_Май_Июнь_ОПШ" xfId="771"/>
    <cellStyle name="_Май_Июнь_СР" xfId="772"/>
    <cellStyle name="_Май_КБУ" xfId="773"/>
    <cellStyle name="_Май_КРН" xfId="774"/>
    <cellStyle name="_Май_Май" xfId="775"/>
    <cellStyle name="_Май_Май_Август" xfId="776"/>
    <cellStyle name="_Май_Май_Август_Дистанц." xfId="777"/>
    <cellStyle name="_Май_Май_Август_Индив." xfId="778"/>
    <cellStyle name="_Май_Май_БЕЛ" xfId="779"/>
    <cellStyle name="_Май_Май_БИНТ" xfId="780"/>
    <cellStyle name="_Май_Май_БИНТ_БЕЛ" xfId="781"/>
    <cellStyle name="_Май_Май_БИНТ_РЕЧ" xfId="782"/>
    <cellStyle name="_Май_Май_ВЕБДИЗ" xfId="783"/>
    <cellStyle name="_Май_Май_ВЕБМАСТ" xfId="784"/>
    <cellStyle name="_Май_Май_ВЕБМАСТ_БЕЛ" xfId="785"/>
    <cellStyle name="_Май_Май_ВЕБМАСТ_РЕЧ" xfId="786"/>
    <cellStyle name="_Май_Май_Дети" xfId="787"/>
    <cellStyle name="_Май_Май_Дистанц." xfId="788"/>
    <cellStyle name="_Май_Май_Индив." xfId="789"/>
    <cellStyle name="_Май_Май_Индив._БЕЛ" xfId="790"/>
    <cellStyle name="_Май_Май_Индив._РЕЧ" xfId="791"/>
    <cellStyle name="_Май_Май_Июнь" xfId="792"/>
    <cellStyle name="_Май_Май_Июнь_Август" xfId="793"/>
    <cellStyle name="_Май_Май_Июнь_Дистанц." xfId="794"/>
    <cellStyle name="_Май_Май_Июнь_Индив." xfId="795"/>
    <cellStyle name="_Май_Май_Июнь_КБУ" xfId="796"/>
    <cellStyle name="_Май_Май_КБУ" xfId="797"/>
    <cellStyle name="_Май_Май_КРН" xfId="798"/>
    <cellStyle name="_Май_Май_ОПШ" xfId="799"/>
    <cellStyle name="_Май_Май_СР" xfId="800"/>
    <cellStyle name="_Май_ОПШ" xfId="801"/>
    <cellStyle name="_Май_РЕЧ" xfId="802"/>
    <cellStyle name="_Май_РЕЧ_БЕЛ" xfId="803"/>
    <cellStyle name="_Май_РЕЧ_РЕЧ" xfId="804"/>
    <cellStyle name="_Май_СИ" xfId="805"/>
    <cellStyle name="_Май_СИ_БЕЛ" xfId="806"/>
    <cellStyle name="_Май_СИ_РЕЧ" xfId="807"/>
    <cellStyle name="_Май_СР" xfId="808"/>
    <cellStyle name="_Май_СУБД" xfId="809"/>
    <cellStyle name="_Май_СУБД_БЕЛ" xfId="810"/>
    <cellStyle name="_Май_СУБД_РЕЧ" xfId="811"/>
    <cellStyle name="_МП" xfId="812"/>
    <cellStyle name="_МП_БЕЛ" xfId="813"/>
    <cellStyle name="_МП_РЕЧ" xfId="814"/>
    <cellStyle name="_НТ" xfId="815"/>
    <cellStyle name="_НТ_БЕЛ" xfId="816"/>
    <cellStyle name="_НТ_РЕЧ" xfId="817"/>
    <cellStyle name="_ОПШ" xfId="818"/>
    <cellStyle name="_ОПШ_Апрель" xfId="819"/>
    <cellStyle name="_ОПШ_Апрель_БЕЛ" xfId="820"/>
    <cellStyle name="_ОПШ_Апрель_РЕЧ" xfId="821"/>
    <cellStyle name="_ОПШ_БЕЛ" xfId="822"/>
    <cellStyle name="_ОПШ_Июль" xfId="823"/>
    <cellStyle name="_ОПШ_Июль_БЕЛ" xfId="824"/>
    <cellStyle name="_ОПШ_Июль_РЕЧ" xfId="825"/>
    <cellStyle name="_ОПШ_Июнь" xfId="826"/>
    <cellStyle name="_ОПШ_Июнь_БЕЛ" xfId="827"/>
    <cellStyle name="_ОПШ_Июнь_РЕЧ" xfId="828"/>
    <cellStyle name="_ОПШ_Май" xfId="829"/>
    <cellStyle name="_ОПШ_Май_БЕЛ" xfId="830"/>
    <cellStyle name="_ОПШ_Май_РЕЧ" xfId="831"/>
    <cellStyle name="_ОПШ_РЕЧ" xfId="832"/>
    <cellStyle name="_ОПШ_Февраль" xfId="833"/>
    <cellStyle name="_ОПШ_Февраль_БЕЛ" xfId="834"/>
    <cellStyle name="_ОПШ_Февраль_РЕЧ" xfId="835"/>
    <cellStyle name="_ОПШ_Январь" xfId="836"/>
    <cellStyle name="_ОПШ_Январь_БЕЛ" xfId="837"/>
    <cellStyle name="_ОПШ_Январь_РЕЧ" xfId="838"/>
    <cellStyle name="_Офис" xfId="839"/>
    <cellStyle name="_Офис_БЕЛ" xfId="840"/>
    <cellStyle name="_Офис_РЕЧ" xfId="841"/>
    <cellStyle name="_ПРШ" xfId="842"/>
    <cellStyle name="_ПРШ_Апрель" xfId="843"/>
    <cellStyle name="_ПРШ_Апрель_БЕЛ" xfId="844"/>
    <cellStyle name="_ПРШ_Апрель_РЕЧ" xfId="845"/>
    <cellStyle name="_ПРШ_БЕЛ" xfId="846"/>
    <cellStyle name="_ПРШ_Июль" xfId="847"/>
    <cellStyle name="_ПРШ_Июль_БЕЛ" xfId="848"/>
    <cellStyle name="_ПРШ_Июль_РЕЧ" xfId="849"/>
    <cellStyle name="_ПРШ_Июнь" xfId="850"/>
    <cellStyle name="_ПРШ_Июнь_БЕЛ" xfId="851"/>
    <cellStyle name="_ПРШ_Июнь_РЕЧ" xfId="852"/>
    <cellStyle name="_ПРШ_Май" xfId="853"/>
    <cellStyle name="_ПРШ_Май_БЕЛ" xfId="854"/>
    <cellStyle name="_ПРШ_Май_РЕЧ" xfId="855"/>
    <cellStyle name="_ПРШ_РЕЧ" xfId="856"/>
    <cellStyle name="_ПРШ_Февраль" xfId="857"/>
    <cellStyle name="_ПРШ_Февраль_БЕЛ" xfId="858"/>
    <cellStyle name="_ПРШ_Февраль_РЕЧ" xfId="859"/>
    <cellStyle name="_ПРШ_Январь" xfId="860"/>
    <cellStyle name="_ПРШ_Январь_БЕЛ" xfId="861"/>
    <cellStyle name="_ПРШ_Январь_РЕЧ" xfId="862"/>
    <cellStyle name="_РЕЧ" xfId="863"/>
    <cellStyle name="_РЕЧ_БЕЛ" xfId="864"/>
    <cellStyle name="_РЕЧ_РЕЧ" xfId="865"/>
    <cellStyle name="_СВБ" xfId="866"/>
    <cellStyle name="_СВБ_БЕЛ" xfId="867"/>
    <cellStyle name="_СВБ_РЕЧ" xfId="868"/>
    <cellStyle name="_СИ" xfId="869"/>
    <cellStyle name="_СИ_БЕЛ" xfId="870"/>
    <cellStyle name="_СИ_РЕЧ" xfId="871"/>
    <cellStyle name="_СИС" xfId="872"/>
    <cellStyle name="_СИС_БЕЛ" xfId="873"/>
    <cellStyle name="_СИС_РЕЧ" xfId="874"/>
    <cellStyle name="_СР" xfId="875"/>
    <cellStyle name="_СУБД" xfId="876"/>
    <cellStyle name="_СУБД_БЕЛ" xfId="877"/>
    <cellStyle name="_СУБД_РЕЧ" xfId="878"/>
    <cellStyle name="_СЧ СПЕЦ" xfId="879"/>
    <cellStyle name="_СЧ ЦКО" xfId="880"/>
    <cellStyle name="_СЧ ЦКО_Лист1" xfId="881"/>
    <cellStyle name="_СЧ ЦКО_Лист1_БЕЛ" xfId="882"/>
    <cellStyle name="_СЧ ЦКО_Лист1_РЕЧ" xfId="883"/>
    <cellStyle name="_СЧ ЦКО_СЧ СПЕЦ" xfId="884"/>
    <cellStyle name="_СЧ ЦКО_СЧДОГ СПЕЦ" xfId="885"/>
    <cellStyle name="_СЧДОГ" xfId="886"/>
    <cellStyle name="_СЧДОГ СПЕЦ" xfId="887"/>
    <cellStyle name="_СЧДОГ_1" xfId="888"/>
    <cellStyle name="_СЧДОГ_3ДМ" xfId="889"/>
    <cellStyle name="_СЧДОГ_3ДМ_БЕЛ" xfId="890"/>
    <cellStyle name="_СЧДОГ_3ДМ_РЕЧ" xfId="891"/>
    <cellStyle name="_СЧДОГ_Август" xfId="892"/>
    <cellStyle name="_СЧДОГ_Август_Дистанц." xfId="893"/>
    <cellStyle name="_СЧДОГ_Август_Индив." xfId="894"/>
    <cellStyle name="_СЧДОГ_АКАД" xfId="895"/>
    <cellStyle name="_СЧДОГ_АКАД_БЕЛ" xfId="896"/>
    <cellStyle name="_СЧДОГ_АКАД_РЕЧ" xfId="897"/>
    <cellStyle name="_СЧДОГ_Б9560" xfId="898"/>
    <cellStyle name="_СЧДОГ_Б9560_БЕЛ" xfId="899"/>
    <cellStyle name="_СЧДОГ_Б9560_РЕЧ" xfId="900"/>
    <cellStyle name="_СЧДОГ_БЕЛ" xfId="901"/>
    <cellStyle name="_СЧДОГ_БИНТ" xfId="902"/>
    <cellStyle name="_СЧДОГ_БИНТ_БЕЛ" xfId="903"/>
    <cellStyle name="_СЧДОГ_БИНТ_РЕЧ" xfId="904"/>
    <cellStyle name="_СЧДОГ_БУХ" xfId="905"/>
    <cellStyle name="_СЧДОГ_БУХ_БЕЛ" xfId="906"/>
    <cellStyle name="_СЧДОГ_БУХ_РЕЧ" xfId="907"/>
    <cellStyle name="_СЧДОГ_ВЕБДИЗ" xfId="908"/>
    <cellStyle name="_СЧДОГ_ВЕБДИЗ_БЕЛ" xfId="909"/>
    <cellStyle name="_СЧДОГ_ВЕБДИЗ_РЕЧ" xfId="910"/>
    <cellStyle name="_СЧДОГ_ВЕБМАСТ" xfId="911"/>
    <cellStyle name="_СЧДОГ_ВЕБМАСТ_БЕЛ" xfId="912"/>
    <cellStyle name="_СЧДОГ_ВЕБМАСТ_РЕЧ" xfId="913"/>
    <cellStyle name="_СЧДОГ_ВУЕ" xfId="914"/>
    <cellStyle name="_СЧДОГ_ВУЕ_БЕЛ" xfId="915"/>
    <cellStyle name="_СЧДОГ_ВУЕ_РЕЧ" xfId="916"/>
    <cellStyle name="_СЧДОГ_Дети" xfId="917"/>
    <cellStyle name="_СЧДОГ_Дети_БЕЛ" xfId="918"/>
    <cellStyle name="_СЧДОГ_Дети_РЕЧ" xfId="919"/>
    <cellStyle name="_СЧДОГ_Дистанц." xfId="920"/>
    <cellStyle name="_СЧДОГ_Индив." xfId="921"/>
    <cellStyle name="_СЧДОГ_Индив._БЕЛ" xfId="922"/>
    <cellStyle name="_СЧДОГ_Индив._РЕЧ" xfId="923"/>
    <cellStyle name="_СЧДОГ_Июль" xfId="924"/>
    <cellStyle name="_СЧДОГ_Июль_Август" xfId="925"/>
    <cellStyle name="_СЧДОГ_Июль_Август_Дистанц." xfId="926"/>
    <cellStyle name="_СЧДОГ_Июль_Август_Индив." xfId="927"/>
    <cellStyle name="_СЧДОГ_Июль_БЕЛ" xfId="928"/>
    <cellStyle name="_СЧДОГ_Июль_БИНТ" xfId="929"/>
    <cellStyle name="_СЧДОГ_Июль_БИНТ_БЕЛ" xfId="930"/>
    <cellStyle name="_СЧДОГ_Июль_БИНТ_РЕЧ" xfId="931"/>
    <cellStyle name="_СЧДОГ_Июль_ВЕБДИЗ" xfId="932"/>
    <cellStyle name="_СЧДОГ_Июль_ВЕБМАСТ" xfId="933"/>
    <cellStyle name="_СЧДОГ_Июль_ВЕБМАСТ_БЕЛ" xfId="934"/>
    <cellStyle name="_СЧДОГ_Июль_ВЕБМАСТ_РЕЧ" xfId="935"/>
    <cellStyle name="_СЧДОГ_Июль_Дети" xfId="936"/>
    <cellStyle name="_СЧДОГ_Июль_Дистанц." xfId="937"/>
    <cellStyle name="_СЧДОГ_Июль_Индив." xfId="938"/>
    <cellStyle name="_СЧДОГ_Июль_Индив._БЕЛ" xfId="939"/>
    <cellStyle name="_СЧДОГ_Июль_Индив._РЕЧ" xfId="940"/>
    <cellStyle name="_СЧДОГ_Июль_Июнь" xfId="941"/>
    <cellStyle name="_СЧДОГ_Июль_Июнь_Август" xfId="942"/>
    <cellStyle name="_СЧДОГ_Июль_Июнь_Дистанц." xfId="943"/>
    <cellStyle name="_СЧДОГ_Июль_Июнь_Индив." xfId="944"/>
    <cellStyle name="_СЧДОГ_Июль_Июнь_КБУ" xfId="945"/>
    <cellStyle name="_СЧДОГ_Июль_КБУ" xfId="946"/>
    <cellStyle name="_СЧДОГ_Июль_КРН" xfId="947"/>
    <cellStyle name="_СЧДОГ_Июль_ОПШ" xfId="948"/>
    <cellStyle name="_СЧДОГ_Июль_СР" xfId="949"/>
    <cellStyle name="_СЧДОГ_Июнь" xfId="950"/>
    <cellStyle name="_СЧДОГ_Июнь_1" xfId="951"/>
    <cellStyle name="_СЧДОГ_Июнь_1_Август" xfId="952"/>
    <cellStyle name="_СЧДОГ_Июнь_1_Дистанц." xfId="953"/>
    <cellStyle name="_СЧДОГ_Июнь_1_Индив." xfId="954"/>
    <cellStyle name="_СЧДОГ_Июнь_1_КБУ" xfId="955"/>
    <cellStyle name="_СЧДОГ_Июнь_Август" xfId="956"/>
    <cellStyle name="_СЧДОГ_Июнь_Август_Дистанц." xfId="957"/>
    <cellStyle name="_СЧДОГ_Июнь_Август_Индив." xfId="958"/>
    <cellStyle name="_СЧДОГ_Июнь_БЕЛ" xfId="959"/>
    <cellStyle name="_СЧДОГ_Июнь_БИНТ" xfId="960"/>
    <cellStyle name="_СЧДОГ_Июнь_БИНТ_БЕЛ" xfId="961"/>
    <cellStyle name="_СЧДОГ_Июнь_БИНТ_РЕЧ" xfId="962"/>
    <cellStyle name="_СЧДОГ_Июнь_БУХ" xfId="963"/>
    <cellStyle name="_СЧДОГ_Июнь_БУХ_БЕЛ" xfId="964"/>
    <cellStyle name="_СЧДОГ_Июнь_БУХ_РЕЧ" xfId="965"/>
    <cellStyle name="_СЧДОГ_Июнь_ВЕБДИЗ" xfId="966"/>
    <cellStyle name="_СЧДОГ_Июнь_ВЕБМАСТ" xfId="967"/>
    <cellStyle name="_СЧДОГ_Июнь_ВЕБМАСТ_БЕЛ" xfId="968"/>
    <cellStyle name="_СЧДОГ_Июнь_ВЕБМАСТ_РЕЧ" xfId="969"/>
    <cellStyle name="_СЧДОГ_Июнь_Дети" xfId="970"/>
    <cellStyle name="_СЧДОГ_Июнь_Дистанц." xfId="971"/>
    <cellStyle name="_СЧДОГ_Июнь_Индив." xfId="972"/>
    <cellStyle name="_СЧДОГ_Июнь_Индив._БЕЛ" xfId="973"/>
    <cellStyle name="_СЧДОГ_Июнь_Индив._РЕЧ" xfId="974"/>
    <cellStyle name="_СЧДОГ_Июнь_Июнь" xfId="975"/>
    <cellStyle name="_СЧДОГ_Июнь_Июнь_Август" xfId="976"/>
    <cellStyle name="_СЧДОГ_Июнь_Июнь_Дистанц." xfId="977"/>
    <cellStyle name="_СЧДОГ_Июнь_Июнь_Индив." xfId="978"/>
    <cellStyle name="_СЧДОГ_Июнь_Июнь_КБУ" xfId="979"/>
    <cellStyle name="_СЧДОГ_Июнь_КБУ" xfId="980"/>
    <cellStyle name="_СЧДОГ_Июнь_КРН" xfId="981"/>
    <cellStyle name="_СЧДОГ_Июнь_ОПШ" xfId="982"/>
    <cellStyle name="_СЧДОГ_Июнь_СР" xfId="983"/>
    <cellStyle name="_СЧДОГ_КБУ" xfId="984"/>
    <cellStyle name="_СЧДОГ_КБУ_БЕЛ" xfId="985"/>
    <cellStyle name="_СЧДОГ_КБУ_РЕЧ" xfId="986"/>
    <cellStyle name="_СЧДОГ_КРН" xfId="987"/>
    <cellStyle name="_СЧДОГ_Май" xfId="988"/>
    <cellStyle name="_СЧДОГ_Май_1" xfId="989"/>
    <cellStyle name="_СЧДОГ_Май_1_Август" xfId="990"/>
    <cellStyle name="_СЧДОГ_Май_1_Август_Дистанц." xfId="991"/>
    <cellStyle name="_СЧДОГ_Май_1_Август_Индив." xfId="992"/>
    <cellStyle name="_СЧДОГ_Май_1_БЕЛ" xfId="993"/>
    <cellStyle name="_СЧДОГ_Май_1_БИНТ" xfId="994"/>
    <cellStyle name="_СЧДОГ_Май_1_БИНТ_БЕЛ" xfId="995"/>
    <cellStyle name="_СЧДОГ_Май_1_БИНТ_РЕЧ" xfId="996"/>
    <cellStyle name="_СЧДОГ_Май_1_ВЕБДИЗ" xfId="997"/>
    <cellStyle name="_СЧДОГ_Май_1_ВЕБМАСТ" xfId="998"/>
    <cellStyle name="_СЧДОГ_Май_1_ВЕБМАСТ_БЕЛ" xfId="999"/>
    <cellStyle name="_СЧДОГ_Май_1_ВЕБМАСТ_РЕЧ" xfId="1000"/>
    <cellStyle name="_СЧДОГ_Май_1_Дети" xfId="1001"/>
    <cellStyle name="_СЧДОГ_Май_1_Дистанц." xfId="1002"/>
    <cellStyle name="_СЧДОГ_Май_1_Индив." xfId="1003"/>
    <cellStyle name="_СЧДОГ_Май_1_Индив._БЕЛ" xfId="1004"/>
    <cellStyle name="_СЧДОГ_Май_1_Индив._РЕЧ" xfId="1005"/>
    <cellStyle name="_СЧДОГ_Май_1_Июнь" xfId="1006"/>
    <cellStyle name="_СЧДОГ_Май_1_Июнь_Август" xfId="1007"/>
    <cellStyle name="_СЧДОГ_Май_1_Июнь_Дистанц." xfId="1008"/>
    <cellStyle name="_СЧДОГ_Май_1_Июнь_Индив." xfId="1009"/>
    <cellStyle name="_СЧДОГ_Май_1_Июнь_КБУ" xfId="1010"/>
    <cellStyle name="_СЧДОГ_Май_1_КБУ" xfId="1011"/>
    <cellStyle name="_СЧДОГ_Май_1_КРН" xfId="1012"/>
    <cellStyle name="_СЧДОГ_Май_1_ОПШ" xfId="1013"/>
    <cellStyle name="_СЧДОГ_Май_1_СР" xfId="1014"/>
    <cellStyle name="_СЧДОГ_Май_Август" xfId="1015"/>
    <cellStyle name="_СЧДОГ_Май_Август_Дистанц." xfId="1016"/>
    <cellStyle name="_СЧДОГ_Май_Август_Индив." xfId="1017"/>
    <cellStyle name="_СЧДОГ_Май_АКАД" xfId="1018"/>
    <cellStyle name="_СЧДОГ_Май_АКАД_БЕЛ" xfId="1019"/>
    <cellStyle name="_СЧДОГ_Май_АКАД_РЕЧ" xfId="1020"/>
    <cellStyle name="_СЧДОГ_Май_Б9560" xfId="1021"/>
    <cellStyle name="_СЧДОГ_Май_Б9560_БЕЛ" xfId="1022"/>
    <cellStyle name="_СЧДОГ_Май_Б9560_РЕЧ" xfId="1023"/>
    <cellStyle name="_СЧДОГ_Май_БЕЛ" xfId="1024"/>
    <cellStyle name="_СЧДОГ_Май_БИНТ" xfId="1025"/>
    <cellStyle name="_СЧДОГ_Май_БИНТ_БЕЛ" xfId="1026"/>
    <cellStyle name="_СЧДОГ_Май_БИНТ_РЕЧ" xfId="1027"/>
    <cellStyle name="_СЧДОГ_Май_БУХ" xfId="1028"/>
    <cellStyle name="_СЧДОГ_Май_БУХ_БЕЛ" xfId="1029"/>
    <cellStyle name="_СЧДОГ_Май_БУХ_РЕЧ" xfId="1030"/>
    <cellStyle name="_СЧДОГ_Май_ВЕБДИЗ" xfId="1031"/>
    <cellStyle name="_СЧДОГ_Май_ВЕБМАСТ" xfId="1032"/>
    <cellStyle name="_СЧДОГ_Май_ВЕБМАСТ_БЕЛ" xfId="1033"/>
    <cellStyle name="_СЧДОГ_Май_ВЕБМАСТ_РЕЧ" xfId="1034"/>
    <cellStyle name="_СЧДОГ_Май_Дети" xfId="1035"/>
    <cellStyle name="_СЧДОГ_Май_Дистанц." xfId="1036"/>
    <cellStyle name="_СЧДОГ_Май_Индив." xfId="1037"/>
    <cellStyle name="_СЧДОГ_Май_Индив._БЕЛ" xfId="1038"/>
    <cellStyle name="_СЧДОГ_Май_Индив._РЕЧ" xfId="1039"/>
    <cellStyle name="_СЧДОГ_Май_Июль" xfId="1040"/>
    <cellStyle name="_СЧДОГ_Май_Июль_Август" xfId="1041"/>
    <cellStyle name="_СЧДОГ_Май_Июль_Август_Дистанц." xfId="1042"/>
    <cellStyle name="_СЧДОГ_Май_Июль_Август_Индив." xfId="1043"/>
    <cellStyle name="_СЧДОГ_Май_Июль_БЕЛ" xfId="1044"/>
    <cellStyle name="_СЧДОГ_Май_Июль_БИНТ" xfId="1045"/>
    <cellStyle name="_СЧДОГ_Май_Июль_БИНТ_БЕЛ" xfId="1046"/>
    <cellStyle name="_СЧДОГ_Май_Июль_БИНТ_РЕЧ" xfId="1047"/>
    <cellStyle name="_СЧДОГ_Май_Июль_ВЕБДИЗ" xfId="1048"/>
    <cellStyle name="_СЧДОГ_Май_Июль_ВЕБМАСТ" xfId="1049"/>
    <cellStyle name="_СЧДОГ_Май_Июль_ВЕБМАСТ_БЕЛ" xfId="1050"/>
    <cellStyle name="_СЧДОГ_Май_Июль_ВЕБМАСТ_РЕЧ" xfId="1051"/>
    <cellStyle name="_СЧДОГ_Май_Июль_Дети" xfId="1052"/>
    <cellStyle name="_СЧДОГ_Май_Июль_Дистанц." xfId="1053"/>
    <cellStyle name="_СЧДОГ_Май_Июль_Индив." xfId="1054"/>
    <cellStyle name="_СЧДОГ_Май_Июль_Индив._БЕЛ" xfId="1055"/>
    <cellStyle name="_СЧДОГ_Май_Июль_Индив._РЕЧ" xfId="1056"/>
    <cellStyle name="_СЧДОГ_Май_Июль_Июнь" xfId="1057"/>
    <cellStyle name="_СЧДОГ_Май_Июль_Июнь_Август" xfId="1058"/>
    <cellStyle name="_СЧДОГ_Май_Июль_Июнь_Дистанц." xfId="1059"/>
    <cellStyle name="_СЧДОГ_Май_Июль_Июнь_Индив." xfId="1060"/>
    <cellStyle name="_СЧДОГ_Май_Июль_Июнь_КБУ" xfId="1061"/>
    <cellStyle name="_СЧДОГ_Май_Июль_КБУ" xfId="1062"/>
    <cellStyle name="_СЧДОГ_Май_Июль_КРН" xfId="1063"/>
    <cellStyle name="_СЧДОГ_Май_Июль_ОПШ" xfId="1064"/>
    <cellStyle name="_СЧДОГ_Май_Июль_СР" xfId="1065"/>
    <cellStyle name="_СЧДОГ_Май_Июнь" xfId="1066"/>
    <cellStyle name="_СЧДОГ_Май_Июнь_1" xfId="1067"/>
    <cellStyle name="_СЧДОГ_Май_Июнь_1_Август" xfId="1068"/>
    <cellStyle name="_СЧДОГ_Май_Июнь_1_Дистанц." xfId="1069"/>
    <cellStyle name="_СЧДОГ_Май_Июнь_1_Индив." xfId="1070"/>
    <cellStyle name="_СЧДОГ_Май_Июнь_1_КБУ" xfId="1071"/>
    <cellStyle name="_СЧДОГ_Май_Июнь_Август" xfId="1072"/>
    <cellStyle name="_СЧДОГ_Май_Июнь_Август_Дистанц." xfId="1073"/>
    <cellStyle name="_СЧДОГ_Май_Июнь_Август_Индив." xfId="1074"/>
    <cellStyle name="_СЧДОГ_Май_Июнь_БЕЛ" xfId="1075"/>
    <cellStyle name="_СЧДОГ_Май_Июнь_БИНТ" xfId="1076"/>
    <cellStyle name="_СЧДОГ_Май_Июнь_БИНТ_БЕЛ" xfId="1077"/>
    <cellStyle name="_СЧДОГ_Май_Июнь_БИНТ_РЕЧ" xfId="1078"/>
    <cellStyle name="_СЧДОГ_Май_Июнь_БУХ" xfId="1079"/>
    <cellStyle name="_СЧДОГ_Май_Июнь_БУХ_БЕЛ" xfId="1080"/>
    <cellStyle name="_СЧДОГ_Май_Июнь_БУХ_РЕЧ" xfId="1081"/>
    <cellStyle name="_СЧДОГ_Май_Июнь_ВЕБДИЗ" xfId="1082"/>
    <cellStyle name="_СЧДОГ_Май_Июнь_ВЕБМАСТ" xfId="1083"/>
    <cellStyle name="_СЧДОГ_Май_Июнь_ВЕБМАСТ_БЕЛ" xfId="1084"/>
    <cellStyle name="_СЧДОГ_Май_Июнь_ВЕБМАСТ_РЕЧ" xfId="1085"/>
    <cellStyle name="_СЧДОГ_Май_Июнь_Дети" xfId="1086"/>
    <cellStyle name="_СЧДОГ_Май_Июнь_Дистанц." xfId="1087"/>
    <cellStyle name="_СЧДОГ_Май_Июнь_Индив." xfId="1088"/>
    <cellStyle name="_СЧДОГ_Май_Июнь_Индив._БЕЛ" xfId="1089"/>
    <cellStyle name="_СЧДОГ_Май_Июнь_Индив._РЕЧ" xfId="1090"/>
    <cellStyle name="_СЧДОГ_Май_Июнь_Июнь" xfId="1091"/>
    <cellStyle name="_СЧДОГ_Май_Июнь_Июнь_Август" xfId="1092"/>
    <cellStyle name="_СЧДОГ_Май_Июнь_Июнь_Дистанц." xfId="1093"/>
    <cellStyle name="_СЧДОГ_Май_Июнь_Июнь_Индив." xfId="1094"/>
    <cellStyle name="_СЧДОГ_Май_Июнь_Июнь_КБУ" xfId="1095"/>
    <cellStyle name="_СЧДОГ_Май_Июнь_КБУ" xfId="1096"/>
    <cellStyle name="_СЧДОГ_Май_Июнь_КРН" xfId="1097"/>
    <cellStyle name="_СЧДОГ_Май_Июнь_ОПШ" xfId="1098"/>
    <cellStyle name="_СЧДОГ_Май_Июнь_СР" xfId="1099"/>
    <cellStyle name="_СЧДОГ_Май_КБУ" xfId="1100"/>
    <cellStyle name="_СЧДОГ_Май_КРН" xfId="1101"/>
    <cellStyle name="_СЧДОГ_Май_Май" xfId="1102"/>
    <cellStyle name="_СЧДОГ_Май_Май_Август" xfId="1103"/>
    <cellStyle name="_СЧДОГ_Май_Май_Август_Дистанц." xfId="1104"/>
    <cellStyle name="_СЧДОГ_Май_Май_Август_Индив." xfId="1105"/>
    <cellStyle name="_СЧДОГ_Май_Май_БЕЛ" xfId="1106"/>
    <cellStyle name="_СЧДОГ_Май_Май_БИНТ" xfId="1107"/>
    <cellStyle name="_СЧДОГ_Май_Май_БИНТ_БЕЛ" xfId="1108"/>
    <cellStyle name="_СЧДОГ_Май_Май_БИНТ_РЕЧ" xfId="1109"/>
    <cellStyle name="_СЧДОГ_Май_Май_ВЕБДИЗ" xfId="1110"/>
    <cellStyle name="_СЧДОГ_Май_Май_ВЕБМАСТ" xfId="1111"/>
    <cellStyle name="_СЧДОГ_Май_Май_ВЕБМАСТ_БЕЛ" xfId="1112"/>
    <cellStyle name="_СЧДОГ_Май_Май_ВЕБМАСТ_РЕЧ" xfId="1113"/>
    <cellStyle name="_СЧДОГ_Май_Май_Дети" xfId="1114"/>
    <cellStyle name="_СЧДОГ_Май_Май_Дистанц." xfId="1115"/>
    <cellStyle name="_СЧДОГ_Май_Май_Индив." xfId="1116"/>
    <cellStyle name="_СЧДОГ_Май_Май_Индив._БЕЛ" xfId="1117"/>
    <cellStyle name="_СЧДОГ_Май_Май_Индив._РЕЧ" xfId="1118"/>
    <cellStyle name="_СЧДОГ_Май_Май_Июнь" xfId="1119"/>
    <cellStyle name="_СЧДОГ_Май_Май_Июнь_Август" xfId="1120"/>
    <cellStyle name="_СЧДОГ_Май_Май_Июнь_Дистанц." xfId="1121"/>
    <cellStyle name="_СЧДОГ_Май_Май_Июнь_Индив." xfId="1122"/>
    <cellStyle name="_СЧДОГ_Май_Май_Июнь_КБУ" xfId="1123"/>
    <cellStyle name="_СЧДОГ_Май_Май_КБУ" xfId="1124"/>
    <cellStyle name="_СЧДОГ_Май_Май_КРН" xfId="1125"/>
    <cellStyle name="_СЧДОГ_Май_Май_ОПШ" xfId="1126"/>
    <cellStyle name="_СЧДОГ_Май_Май_СР" xfId="1127"/>
    <cellStyle name="_СЧДОГ_Май_ОПШ" xfId="1128"/>
    <cellStyle name="_СЧДОГ_Май_РЕЧ" xfId="1129"/>
    <cellStyle name="_СЧДОГ_Май_РЕЧ_БЕЛ" xfId="1130"/>
    <cellStyle name="_СЧДОГ_Май_РЕЧ_РЕЧ" xfId="1131"/>
    <cellStyle name="_СЧДОГ_Май_СИ" xfId="1132"/>
    <cellStyle name="_СЧДОГ_Май_СИ_БЕЛ" xfId="1133"/>
    <cellStyle name="_СЧДОГ_Май_СИ_РЕЧ" xfId="1134"/>
    <cellStyle name="_СЧДОГ_Май_СР" xfId="1135"/>
    <cellStyle name="_СЧДОГ_Май_СУБД" xfId="1136"/>
    <cellStyle name="_СЧДОГ_Май_СУБД_БЕЛ" xfId="1137"/>
    <cellStyle name="_СЧДОГ_Май_СУБД_РЕЧ" xfId="1138"/>
    <cellStyle name="_СЧДОГ_НТ" xfId="1139"/>
    <cellStyle name="_СЧДОГ_НТ_БЕЛ" xfId="1140"/>
    <cellStyle name="_СЧДОГ_НТ_РЕЧ" xfId="1141"/>
    <cellStyle name="_СЧДОГ_ОПШ" xfId="1142"/>
    <cellStyle name="_СЧДОГ_Офис" xfId="1143"/>
    <cellStyle name="_СЧДОГ_Офис_БЕЛ" xfId="1144"/>
    <cellStyle name="_СЧДОГ_Офис_РЕЧ" xfId="1145"/>
    <cellStyle name="_СЧДОГ_РЕЧ" xfId="1146"/>
    <cellStyle name="_СЧДОГ_РЕЧ_БЕЛ" xfId="1147"/>
    <cellStyle name="_СЧДОГ_РЕЧ_РЕЧ" xfId="1148"/>
    <cellStyle name="_СЧДОГ_СИ" xfId="1149"/>
    <cellStyle name="_СЧДОГ_СИ_БЕЛ" xfId="1150"/>
    <cellStyle name="_СЧДОГ_СИ_РЕЧ" xfId="1151"/>
    <cellStyle name="_СЧДОГ_СИС" xfId="1152"/>
    <cellStyle name="_СЧДОГ_СИС_БЕЛ" xfId="1153"/>
    <cellStyle name="_СЧДОГ_СИС_РЕЧ" xfId="1154"/>
    <cellStyle name="_СЧДОГ_СР" xfId="1155"/>
    <cellStyle name="_СЧДОГ_СУБД" xfId="1156"/>
    <cellStyle name="_СЧДОГ_СУБД_БЕЛ" xfId="1157"/>
    <cellStyle name="_СЧДОГ_СУБД_РЕЧ" xfId="1158"/>
    <cellStyle name="_СЧДОГ_ТЕК" xfId="1159"/>
    <cellStyle name="_СЧДОГ_ТЕК_БЕЛ" xfId="1160"/>
    <cellStyle name="_СЧДОГ_ТЕК_РЕЧ" xfId="1161"/>
    <cellStyle name="_СЧДОГ_Февраль" xfId="1162"/>
    <cellStyle name="_СЧДОГ_Февраль_Август" xfId="1163"/>
    <cellStyle name="_СЧДОГ_Февраль_Август_Дистанц." xfId="1164"/>
    <cellStyle name="_СЧДОГ_Февраль_Август_Индив." xfId="1165"/>
    <cellStyle name="_СЧДОГ_Февраль_АКАД" xfId="1166"/>
    <cellStyle name="_СЧДОГ_Февраль_АКАД_БЕЛ" xfId="1167"/>
    <cellStyle name="_СЧДОГ_Февраль_АКАД_РЕЧ" xfId="1168"/>
    <cellStyle name="_СЧДОГ_Февраль_Б9560" xfId="1169"/>
    <cellStyle name="_СЧДОГ_Февраль_Б9560_БЕЛ" xfId="1170"/>
    <cellStyle name="_СЧДОГ_Февраль_Б9560_РЕЧ" xfId="1171"/>
    <cellStyle name="_СЧДОГ_Февраль_БЕЛ" xfId="1172"/>
    <cellStyle name="_СЧДОГ_Февраль_БИНТ" xfId="1173"/>
    <cellStyle name="_СЧДОГ_Февраль_БИНТ_БЕЛ" xfId="1174"/>
    <cellStyle name="_СЧДОГ_Февраль_БИНТ_РЕЧ" xfId="1175"/>
    <cellStyle name="_СЧДОГ_Февраль_БУХ" xfId="1176"/>
    <cellStyle name="_СЧДОГ_Февраль_БУХ_БЕЛ" xfId="1177"/>
    <cellStyle name="_СЧДОГ_Февраль_БУХ_РЕЧ" xfId="1178"/>
    <cellStyle name="_СЧДОГ_Февраль_ВЕБДИЗ" xfId="1179"/>
    <cellStyle name="_СЧДОГ_Февраль_ВЕБМАСТ" xfId="1180"/>
    <cellStyle name="_СЧДОГ_Февраль_ВЕБМАСТ_БЕЛ" xfId="1181"/>
    <cellStyle name="_СЧДОГ_Февраль_ВЕБМАСТ_РЕЧ" xfId="1182"/>
    <cellStyle name="_СЧДОГ_Февраль_Дети" xfId="1183"/>
    <cellStyle name="_СЧДОГ_Февраль_Дистанц." xfId="1184"/>
    <cellStyle name="_СЧДОГ_Февраль_Индив." xfId="1185"/>
    <cellStyle name="_СЧДОГ_Февраль_Индив._БЕЛ" xfId="1186"/>
    <cellStyle name="_СЧДОГ_Февраль_Индив._РЕЧ" xfId="1187"/>
    <cellStyle name="_СЧДОГ_Февраль_Июль" xfId="1188"/>
    <cellStyle name="_СЧДОГ_Февраль_Июль_Август" xfId="1189"/>
    <cellStyle name="_СЧДОГ_Февраль_Июль_Август_Дистанц." xfId="1190"/>
    <cellStyle name="_СЧДОГ_Февраль_Июль_Август_Индив." xfId="1191"/>
    <cellStyle name="_СЧДОГ_Февраль_Июль_БЕЛ" xfId="1192"/>
    <cellStyle name="_СЧДОГ_Февраль_Июль_БИНТ" xfId="1193"/>
    <cellStyle name="_СЧДОГ_Февраль_Июль_БИНТ_БЕЛ" xfId="1194"/>
    <cellStyle name="_СЧДОГ_Февраль_Июль_БИНТ_РЕЧ" xfId="1195"/>
    <cellStyle name="_СЧДОГ_Февраль_Июль_ВЕБДИЗ" xfId="1196"/>
    <cellStyle name="_СЧДОГ_Февраль_Июль_ВЕБМАСТ" xfId="1197"/>
    <cellStyle name="_СЧДОГ_Февраль_Июль_ВЕБМАСТ_БЕЛ" xfId="1198"/>
    <cellStyle name="_СЧДОГ_Февраль_Июль_ВЕБМАСТ_РЕЧ" xfId="1199"/>
    <cellStyle name="_СЧДОГ_Февраль_Июль_Дети" xfId="1200"/>
    <cellStyle name="_СЧДОГ_Февраль_Июль_Дистанц." xfId="1201"/>
    <cellStyle name="_СЧДОГ_Февраль_Июль_Индив." xfId="1202"/>
    <cellStyle name="_СЧДОГ_Февраль_Июль_Индив._БЕЛ" xfId="1203"/>
    <cellStyle name="_СЧДОГ_Февраль_Июль_Индив._РЕЧ" xfId="1204"/>
    <cellStyle name="_СЧДОГ_Февраль_Июль_Июнь" xfId="1205"/>
    <cellStyle name="_СЧДОГ_Февраль_Июль_Июнь_Август" xfId="1206"/>
    <cellStyle name="_СЧДОГ_Февраль_Июль_Июнь_Дистанц." xfId="1207"/>
    <cellStyle name="_СЧДОГ_Февраль_Июль_Июнь_Индив." xfId="1208"/>
    <cellStyle name="_СЧДОГ_Февраль_Июль_Июнь_КБУ" xfId="1209"/>
    <cellStyle name="_СЧДОГ_Февраль_Июль_КБУ" xfId="1210"/>
    <cellStyle name="_СЧДОГ_Февраль_Июль_КРН" xfId="1211"/>
    <cellStyle name="_СЧДОГ_Февраль_Июль_ОПШ" xfId="1212"/>
    <cellStyle name="_СЧДОГ_Февраль_Июль_СР" xfId="1213"/>
    <cellStyle name="_СЧДОГ_Февраль_Июнь" xfId="1214"/>
    <cellStyle name="_СЧДОГ_Февраль_Июнь_1" xfId="1215"/>
    <cellStyle name="_СЧДОГ_Февраль_Июнь_1_Август" xfId="1216"/>
    <cellStyle name="_СЧДОГ_Февраль_Июнь_1_Дистанц." xfId="1217"/>
    <cellStyle name="_СЧДОГ_Февраль_Июнь_1_Индив." xfId="1218"/>
    <cellStyle name="_СЧДОГ_Февраль_Июнь_1_КБУ" xfId="1219"/>
    <cellStyle name="_СЧДОГ_Февраль_Июнь_Август" xfId="1220"/>
    <cellStyle name="_СЧДОГ_Февраль_Июнь_Август_Дистанц." xfId="1221"/>
    <cellStyle name="_СЧДОГ_Февраль_Июнь_Август_Индив." xfId="1222"/>
    <cellStyle name="_СЧДОГ_Февраль_Июнь_БЕЛ" xfId="1223"/>
    <cellStyle name="_СЧДОГ_Февраль_Июнь_БИНТ" xfId="1224"/>
    <cellStyle name="_СЧДОГ_Февраль_Июнь_БИНТ_БЕЛ" xfId="1225"/>
    <cellStyle name="_СЧДОГ_Февраль_Июнь_БИНТ_РЕЧ" xfId="1226"/>
    <cellStyle name="_СЧДОГ_Февраль_Июнь_БУХ" xfId="1227"/>
    <cellStyle name="_СЧДОГ_Февраль_Июнь_БУХ_БЕЛ" xfId="1228"/>
    <cellStyle name="_СЧДОГ_Февраль_Июнь_БУХ_РЕЧ" xfId="1229"/>
    <cellStyle name="_СЧДОГ_Февраль_Июнь_ВЕБДИЗ" xfId="1230"/>
    <cellStyle name="_СЧДОГ_Февраль_Июнь_ВЕБМАСТ" xfId="1231"/>
    <cellStyle name="_СЧДОГ_Февраль_Июнь_ВЕБМАСТ_БЕЛ" xfId="1232"/>
    <cellStyle name="_СЧДОГ_Февраль_Июнь_ВЕБМАСТ_РЕЧ" xfId="1233"/>
    <cellStyle name="_СЧДОГ_Февраль_Июнь_Дети" xfId="1234"/>
    <cellStyle name="_СЧДОГ_Февраль_Июнь_Дистанц." xfId="1235"/>
    <cellStyle name="_СЧДОГ_Февраль_Июнь_Индив." xfId="1236"/>
    <cellStyle name="_СЧДОГ_Февраль_Июнь_Индив._БЕЛ" xfId="1237"/>
    <cellStyle name="_СЧДОГ_Февраль_Июнь_Индив._РЕЧ" xfId="1238"/>
    <cellStyle name="_СЧДОГ_Февраль_Июнь_Июнь" xfId="1239"/>
    <cellStyle name="_СЧДОГ_Февраль_Июнь_Июнь_Август" xfId="1240"/>
    <cellStyle name="_СЧДОГ_Февраль_Июнь_Июнь_Дистанц." xfId="1241"/>
    <cellStyle name="_СЧДОГ_Февраль_Июнь_Июнь_Индив." xfId="1242"/>
    <cellStyle name="_СЧДОГ_Февраль_Июнь_Июнь_КБУ" xfId="1243"/>
    <cellStyle name="_СЧДОГ_Февраль_Июнь_КБУ" xfId="1244"/>
    <cellStyle name="_СЧДОГ_Февраль_Июнь_КРН" xfId="1245"/>
    <cellStyle name="_СЧДОГ_Февраль_Июнь_ОПШ" xfId="1246"/>
    <cellStyle name="_СЧДОГ_Февраль_Июнь_СР" xfId="1247"/>
    <cellStyle name="_СЧДОГ_Февраль_КБУ" xfId="1248"/>
    <cellStyle name="_СЧДОГ_Февраль_КРН" xfId="1249"/>
    <cellStyle name="_СЧДОГ_Февраль_Май" xfId="1250"/>
    <cellStyle name="_СЧДОГ_Февраль_Май_Август" xfId="1251"/>
    <cellStyle name="_СЧДОГ_Февраль_Май_Август_Дистанц." xfId="1252"/>
    <cellStyle name="_СЧДОГ_Февраль_Май_Август_Индив." xfId="1253"/>
    <cellStyle name="_СЧДОГ_Февраль_Май_БЕЛ" xfId="1254"/>
    <cellStyle name="_СЧДОГ_Февраль_Май_БИНТ" xfId="1255"/>
    <cellStyle name="_СЧДОГ_Февраль_Май_БИНТ_БЕЛ" xfId="1256"/>
    <cellStyle name="_СЧДОГ_Февраль_Май_БИНТ_РЕЧ" xfId="1257"/>
    <cellStyle name="_СЧДОГ_Февраль_Май_ВЕБДИЗ" xfId="1258"/>
    <cellStyle name="_СЧДОГ_Февраль_Май_ВЕБМАСТ" xfId="1259"/>
    <cellStyle name="_СЧДОГ_Февраль_Май_ВЕБМАСТ_БЕЛ" xfId="1260"/>
    <cellStyle name="_СЧДОГ_Февраль_Май_ВЕБМАСТ_РЕЧ" xfId="1261"/>
    <cellStyle name="_СЧДОГ_Февраль_Май_Дети" xfId="1262"/>
    <cellStyle name="_СЧДОГ_Февраль_Май_Дистанц." xfId="1263"/>
    <cellStyle name="_СЧДОГ_Февраль_Май_Индив." xfId="1264"/>
    <cellStyle name="_СЧДОГ_Февраль_Май_Индив._БЕЛ" xfId="1265"/>
    <cellStyle name="_СЧДОГ_Февраль_Май_Индив._РЕЧ" xfId="1266"/>
    <cellStyle name="_СЧДОГ_Февраль_Май_Июнь" xfId="1267"/>
    <cellStyle name="_СЧДОГ_Февраль_Май_Июнь_Август" xfId="1268"/>
    <cellStyle name="_СЧДОГ_Февраль_Май_Июнь_Дистанц." xfId="1269"/>
    <cellStyle name="_СЧДОГ_Февраль_Май_Июнь_Индив." xfId="1270"/>
    <cellStyle name="_СЧДОГ_Февраль_Май_Июнь_КБУ" xfId="1271"/>
    <cellStyle name="_СЧДОГ_Февраль_Май_КБУ" xfId="1272"/>
    <cellStyle name="_СЧДОГ_Февраль_Май_КРН" xfId="1273"/>
    <cellStyle name="_СЧДОГ_Февраль_Май_ОПШ" xfId="1274"/>
    <cellStyle name="_СЧДОГ_Февраль_Май_СР" xfId="1275"/>
    <cellStyle name="_СЧДОГ_Февраль_ОПШ" xfId="1276"/>
    <cellStyle name="_СЧДОГ_Февраль_РЕЧ" xfId="1277"/>
    <cellStyle name="_СЧДОГ_Февраль_РЕЧ_БЕЛ" xfId="1278"/>
    <cellStyle name="_СЧДОГ_Февраль_РЕЧ_РЕЧ" xfId="1279"/>
    <cellStyle name="_СЧДОГ_Февраль_СИ" xfId="1280"/>
    <cellStyle name="_СЧДОГ_Февраль_СИ_БЕЛ" xfId="1281"/>
    <cellStyle name="_СЧДОГ_Февраль_СИ_РЕЧ" xfId="1282"/>
    <cellStyle name="_СЧДОГ_Февраль_СР" xfId="1283"/>
    <cellStyle name="_СЧДОГ_Февраль_СУБД" xfId="1284"/>
    <cellStyle name="_СЧДОГ_Февраль_СУБД_БЕЛ" xfId="1285"/>
    <cellStyle name="_СЧДОГ_Февраль_СУБД_РЕЧ" xfId="1286"/>
    <cellStyle name="_СЧДОГ_ФШ" xfId="1287"/>
    <cellStyle name="_СЧДОГ_ФШ_БЕЛ" xfId="1288"/>
    <cellStyle name="_СЧДОГ_ФШ_РЕЧ" xfId="1289"/>
    <cellStyle name="_ТЕК" xfId="1290"/>
    <cellStyle name="_ТЕК_БЕЛ" xfId="1291"/>
    <cellStyle name="_ТЕК_РЕЧ" xfId="1292"/>
    <cellStyle name="_ТОР" xfId="1293"/>
    <cellStyle name="_ТОР_БЕЛ" xfId="1294"/>
    <cellStyle name="_ТОР_РЕЧ" xfId="1295"/>
    <cellStyle name="_Февраль" xfId="1296"/>
    <cellStyle name="_Февраль_Август" xfId="1297"/>
    <cellStyle name="_Февраль_Август_Дистанц." xfId="1298"/>
    <cellStyle name="_Февраль_Август_Индив." xfId="1299"/>
    <cellStyle name="_Февраль_АКАД" xfId="1300"/>
    <cellStyle name="_Февраль_АКАД_БЕЛ" xfId="1301"/>
    <cellStyle name="_Февраль_АКАД_РЕЧ" xfId="1302"/>
    <cellStyle name="_Февраль_Б9560" xfId="1303"/>
    <cellStyle name="_Февраль_Б9560_БЕЛ" xfId="1304"/>
    <cellStyle name="_Февраль_Б9560_РЕЧ" xfId="1305"/>
    <cellStyle name="_Февраль_БЕЛ" xfId="1306"/>
    <cellStyle name="_Февраль_БИНТ" xfId="1307"/>
    <cellStyle name="_Февраль_БИНТ_БЕЛ" xfId="1308"/>
    <cellStyle name="_Февраль_БИНТ_РЕЧ" xfId="1309"/>
    <cellStyle name="_Февраль_БУХ" xfId="1310"/>
    <cellStyle name="_Февраль_БУХ_БЕЛ" xfId="1311"/>
    <cellStyle name="_Февраль_БУХ_РЕЧ" xfId="1312"/>
    <cellStyle name="_Февраль_ВЕБДИЗ" xfId="1313"/>
    <cellStyle name="_Февраль_ВЕБМАСТ" xfId="1314"/>
    <cellStyle name="_Февраль_ВЕБМАСТ_БЕЛ" xfId="1315"/>
    <cellStyle name="_Февраль_ВЕБМАСТ_РЕЧ" xfId="1316"/>
    <cellStyle name="_Февраль_Дети" xfId="1317"/>
    <cellStyle name="_Февраль_Дистанц." xfId="1318"/>
    <cellStyle name="_Февраль_Индив." xfId="1319"/>
    <cellStyle name="_Февраль_Индив._БЕЛ" xfId="1320"/>
    <cellStyle name="_Февраль_Индив._РЕЧ" xfId="1321"/>
    <cellStyle name="_Февраль_Июль" xfId="1322"/>
    <cellStyle name="_Февраль_Июль_Август" xfId="1323"/>
    <cellStyle name="_Февраль_Июль_Август_Дистанц." xfId="1324"/>
    <cellStyle name="_Февраль_Июль_Август_Индив." xfId="1325"/>
    <cellStyle name="_Февраль_Июль_БЕЛ" xfId="1326"/>
    <cellStyle name="_Февраль_Июль_БИНТ" xfId="1327"/>
    <cellStyle name="_Февраль_Июль_БИНТ_БЕЛ" xfId="1328"/>
    <cellStyle name="_Февраль_Июль_БИНТ_РЕЧ" xfId="1329"/>
    <cellStyle name="_Февраль_Июль_ВЕБДИЗ" xfId="1330"/>
    <cellStyle name="_Февраль_Июль_ВЕБМАСТ" xfId="1331"/>
    <cellStyle name="_Февраль_Июль_ВЕБМАСТ_БЕЛ" xfId="1332"/>
    <cellStyle name="_Февраль_Июль_ВЕБМАСТ_РЕЧ" xfId="1333"/>
    <cellStyle name="_Февраль_Июль_Дети" xfId="1334"/>
    <cellStyle name="_Февраль_Июль_Дистанц." xfId="1335"/>
    <cellStyle name="_Февраль_Июль_Индив." xfId="1336"/>
    <cellStyle name="_Февраль_Июль_Индив._БЕЛ" xfId="1337"/>
    <cellStyle name="_Февраль_Июль_Индив._РЕЧ" xfId="1338"/>
    <cellStyle name="_Февраль_Июль_Июнь" xfId="1339"/>
    <cellStyle name="_Февраль_Июль_Июнь_Август" xfId="1340"/>
    <cellStyle name="_Февраль_Июль_Июнь_Дистанц." xfId="1341"/>
    <cellStyle name="_Февраль_Июль_Июнь_Индив." xfId="1342"/>
    <cellStyle name="_Февраль_Июль_Июнь_КБУ" xfId="1343"/>
    <cellStyle name="_Февраль_Июль_КБУ" xfId="1344"/>
    <cellStyle name="_Февраль_Июль_КРН" xfId="1345"/>
    <cellStyle name="_Февраль_Июль_ОПШ" xfId="1346"/>
    <cellStyle name="_Февраль_Июль_СР" xfId="1347"/>
    <cellStyle name="_Февраль_Июнь" xfId="1348"/>
    <cellStyle name="_Февраль_Июнь_1" xfId="1349"/>
    <cellStyle name="_Февраль_Июнь_1_Август" xfId="1350"/>
    <cellStyle name="_Февраль_Июнь_1_Дистанц." xfId="1351"/>
    <cellStyle name="_Февраль_Июнь_1_Индив." xfId="1352"/>
    <cellStyle name="_Февраль_Июнь_1_КБУ" xfId="1353"/>
    <cellStyle name="_Февраль_Июнь_Август" xfId="1354"/>
    <cellStyle name="_Февраль_Июнь_Август_Дистанц." xfId="1355"/>
    <cellStyle name="_Февраль_Июнь_Август_Индив." xfId="1356"/>
    <cellStyle name="_Февраль_Июнь_БЕЛ" xfId="1357"/>
    <cellStyle name="_Февраль_Июнь_БИНТ" xfId="1358"/>
    <cellStyle name="_Февраль_Июнь_БИНТ_БЕЛ" xfId="1359"/>
    <cellStyle name="_Февраль_Июнь_БИНТ_РЕЧ" xfId="1360"/>
    <cellStyle name="_Февраль_Июнь_БУХ" xfId="1361"/>
    <cellStyle name="_Февраль_Июнь_БУХ_БЕЛ" xfId="1362"/>
    <cellStyle name="_Февраль_Июнь_БУХ_РЕЧ" xfId="1363"/>
    <cellStyle name="_Февраль_Июнь_ВЕБДИЗ" xfId="1364"/>
    <cellStyle name="_Февраль_Июнь_ВЕБМАСТ" xfId="1365"/>
    <cellStyle name="_Февраль_Июнь_ВЕБМАСТ_БЕЛ" xfId="1366"/>
    <cellStyle name="_Февраль_Июнь_ВЕБМАСТ_РЕЧ" xfId="1367"/>
    <cellStyle name="_Февраль_Июнь_Дети" xfId="1368"/>
    <cellStyle name="_Февраль_Июнь_Дистанц." xfId="1369"/>
    <cellStyle name="_Февраль_Июнь_Индив." xfId="1370"/>
    <cellStyle name="_Февраль_Июнь_Индив._БЕЛ" xfId="1371"/>
    <cellStyle name="_Февраль_Июнь_Индив._РЕЧ" xfId="1372"/>
    <cellStyle name="_Февраль_Июнь_Июнь" xfId="1373"/>
    <cellStyle name="_Февраль_Июнь_Июнь_Август" xfId="1374"/>
    <cellStyle name="_Февраль_Июнь_Июнь_Дистанц." xfId="1375"/>
    <cellStyle name="_Февраль_Июнь_Июнь_Индив." xfId="1376"/>
    <cellStyle name="_Февраль_Июнь_Июнь_КБУ" xfId="1377"/>
    <cellStyle name="_Февраль_Июнь_КБУ" xfId="1378"/>
    <cellStyle name="_Февраль_Июнь_КРН" xfId="1379"/>
    <cellStyle name="_Февраль_Июнь_ОПШ" xfId="1380"/>
    <cellStyle name="_Февраль_Июнь_СР" xfId="1381"/>
    <cellStyle name="_Февраль_КБУ" xfId="1382"/>
    <cellStyle name="_Февраль_КРН" xfId="1383"/>
    <cellStyle name="_Февраль_Май" xfId="1384"/>
    <cellStyle name="_Февраль_Май_Август" xfId="1385"/>
    <cellStyle name="_Февраль_Май_Август_Дистанц." xfId="1386"/>
    <cellStyle name="_Февраль_Май_Август_Индив." xfId="1387"/>
    <cellStyle name="_Февраль_Май_БЕЛ" xfId="1388"/>
    <cellStyle name="_Февраль_Май_БИНТ" xfId="1389"/>
    <cellStyle name="_Февраль_Май_БИНТ_БЕЛ" xfId="1390"/>
    <cellStyle name="_Февраль_Май_БИНТ_РЕЧ" xfId="1391"/>
    <cellStyle name="_Февраль_Май_ВЕБДИЗ" xfId="1392"/>
    <cellStyle name="_Февраль_Май_ВЕБМАСТ" xfId="1393"/>
    <cellStyle name="_Февраль_Май_ВЕБМАСТ_БЕЛ" xfId="1394"/>
    <cellStyle name="_Февраль_Май_ВЕБМАСТ_РЕЧ" xfId="1395"/>
    <cellStyle name="_Февраль_Май_Дети" xfId="1396"/>
    <cellStyle name="_Февраль_Май_Дистанц." xfId="1397"/>
    <cellStyle name="_Февраль_Май_Индив." xfId="1398"/>
    <cellStyle name="_Февраль_Май_Индив._БЕЛ" xfId="1399"/>
    <cellStyle name="_Февраль_Май_Индив._РЕЧ" xfId="1400"/>
    <cellStyle name="_Февраль_Май_Июнь" xfId="1401"/>
    <cellStyle name="_Февраль_Май_Июнь_Август" xfId="1402"/>
    <cellStyle name="_Февраль_Май_Июнь_Дистанц." xfId="1403"/>
    <cellStyle name="_Февраль_Май_Июнь_Индив." xfId="1404"/>
    <cellStyle name="_Февраль_Май_Июнь_КБУ" xfId="1405"/>
    <cellStyle name="_Февраль_Май_КБУ" xfId="1406"/>
    <cellStyle name="_Февраль_Май_КРН" xfId="1407"/>
    <cellStyle name="_Февраль_Май_ОПШ" xfId="1408"/>
    <cellStyle name="_Февраль_Май_СР" xfId="1409"/>
    <cellStyle name="_Февраль_ОПШ" xfId="1410"/>
    <cellStyle name="_Февраль_РЕЧ" xfId="1411"/>
    <cellStyle name="_Февраль_РЕЧ_БЕЛ" xfId="1412"/>
    <cellStyle name="_Февраль_РЕЧ_РЕЧ" xfId="1413"/>
    <cellStyle name="_Февраль_СИ" xfId="1414"/>
    <cellStyle name="_Февраль_СИ_БЕЛ" xfId="1415"/>
    <cellStyle name="_Февраль_СИ_РЕЧ" xfId="1416"/>
    <cellStyle name="_Февраль_СР" xfId="1417"/>
    <cellStyle name="_Февраль_СУБД" xfId="1418"/>
    <cellStyle name="_Февраль_СУБД_БЕЛ" xfId="1419"/>
    <cellStyle name="_Февраль_СУБД_РЕЧ" xfId="1420"/>
    <cellStyle name="_ФШ" xfId="1421"/>
    <cellStyle name="_ФШ_Апрель" xfId="1422"/>
    <cellStyle name="_ФШ_Апрель_БЕЛ" xfId="1423"/>
    <cellStyle name="_ФШ_Апрель_РЕЧ" xfId="1424"/>
    <cellStyle name="_ФШ_БЕЛ" xfId="1425"/>
    <cellStyle name="_ФШ_Июль" xfId="1426"/>
    <cellStyle name="_ФШ_Июль_БЕЛ" xfId="1427"/>
    <cellStyle name="_ФШ_Июль_РЕЧ" xfId="1428"/>
    <cellStyle name="_ФШ_Июнь" xfId="1429"/>
    <cellStyle name="_ФШ_Июнь_БЕЛ" xfId="1430"/>
    <cellStyle name="_ФШ_Июнь_РЕЧ" xfId="1431"/>
    <cellStyle name="_ФШ_Май" xfId="1432"/>
    <cellStyle name="_ФШ_Май_БЕЛ" xfId="1433"/>
    <cellStyle name="_ФШ_Май_РЕЧ" xfId="1434"/>
    <cellStyle name="_ФШ_РЕЧ" xfId="1435"/>
    <cellStyle name="_ФШ_Февраль" xfId="1436"/>
    <cellStyle name="_ФШ_Февраль_БЕЛ" xfId="1437"/>
    <cellStyle name="_ФШ_Февраль_РЕЧ" xfId="1438"/>
    <cellStyle name="_ФШ_Январь" xfId="1439"/>
    <cellStyle name="_ФШ_Январь_БЕЛ" xfId="1440"/>
    <cellStyle name="_ФШ_Январь_РЕЧ" xfId="1441"/>
    <cellStyle name="_Январь" xfId="1442"/>
    <cellStyle name="_Январь_3ДМ" xfId="1443"/>
    <cellStyle name="_Январь_3ДМ_БЕЛ" xfId="1444"/>
    <cellStyle name="_Январь_3ДМ_РЕЧ" xfId="1445"/>
    <cellStyle name="_Январь_Август" xfId="1446"/>
    <cellStyle name="_Январь_Август_Дистанц." xfId="1447"/>
    <cellStyle name="_Январь_Август_Индив." xfId="1448"/>
    <cellStyle name="_Январь_АКАД" xfId="1449"/>
    <cellStyle name="_Январь_АКАД_БЕЛ" xfId="1450"/>
    <cellStyle name="_Январь_АКАД_РЕЧ" xfId="1451"/>
    <cellStyle name="_Январь_Апрель" xfId="1452"/>
    <cellStyle name="_Январь_Апрель_3ДМ" xfId="1453"/>
    <cellStyle name="_Январь_Апрель_3ДМ_БЕЛ" xfId="1454"/>
    <cellStyle name="_Январь_Апрель_3ДМ_РЕЧ" xfId="1455"/>
    <cellStyle name="_Январь_Апрель_Август" xfId="1456"/>
    <cellStyle name="_Январь_Апрель_Август_Дистанц." xfId="1457"/>
    <cellStyle name="_Январь_Апрель_Август_Индив." xfId="1458"/>
    <cellStyle name="_Январь_Апрель_АКАД" xfId="1459"/>
    <cellStyle name="_Январь_Апрель_АКАД_БЕЛ" xfId="1460"/>
    <cellStyle name="_Январь_Апрель_АКАД_РЕЧ" xfId="1461"/>
    <cellStyle name="_Январь_Апрель_Б9560" xfId="1462"/>
    <cellStyle name="_Январь_Апрель_Б9560_БЕЛ" xfId="1463"/>
    <cellStyle name="_Январь_Апрель_Б9560_РЕЧ" xfId="1464"/>
    <cellStyle name="_Январь_Апрель_БЕЛ" xfId="1465"/>
    <cellStyle name="_Январь_Апрель_БИНТ" xfId="1466"/>
    <cellStyle name="_Январь_Апрель_БИНТ_БЕЛ" xfId="1467"/>
    <cellStyle name="_Январь_Апрель_БИНТ_РЕЧ" xfId="1468"/>
    <cellStyle name="_Январь_Апрель_БУХ" xfId="1469"/>
    <cellStyle name="_Январь_Апрель_БУХ_БЕЛ" xfId="1470"/>
    <cellStyle name="_Январь_Апрель_БУХ_РЕЧ" xfId="1471"/>
    <cellStyle name="_Январь_Апрель_ВЕБДИЗ" xfId="1472"/>
    <cellStyle name="_Январь_Апрель_ВЕБДИЗ_БЕЛ" xfId="1473"/>
    <cellStyle name="_Январь_Апрель_ВЕБДИЗ_РЕЧ" xfId="1474"/>
    <cellStyle name="_Январь_Апрель_ВЕБМАСТ" xfId="1475"/>
    <cellStyle name="_Январь_Апрель_ВЕБМАСТ_БЕЛ" xfId="1476"/>
    <cellStyle name="_Январь_Апрель_ВЕБМАСТ_РЕЧ" xfId="1477"/>
    <cellStyle name="_Январь_Апрель_ВУЕ" xfId="1478"/>
    <cellStyle name="_Январь_Апрель_ВУЕ_БЕЛ" xfId="1479"/>
    <cellStyle name="_Январь_Апрель_ВУЕ_РЕЧ" xfId="1480"/>
    <cellStyle name="_Январь_Апрель_Дети" xfId="1481"/>
    <cellStyle name="_Январь_Апрель_Дети_БЕЛ" xfId="1482"/>
    <cellStyle name="_Январь_Апрель_Дети_РЕЧ" xfId="1483"/>
    <cellStyle name="_Январь_Апрель_Дистанц." xfId="1484"/>
    <cellStyle name="_Январь_Апрель_Индив." xfId="1485"/>
    <cellStyle name="_Январь_Апрель_Индив._БЕЛ" xfId="1486"/>
    <cellStyle name="_Январь_Апрель_Индив._РЕЧ" xfId="1487"/>
    <cellStyle name="_Январь_Апрель_Июль" xfId="1488"/>
    <cellStyle name="_Январь_Апрель_Июль_Август" xfId="1489"/>
    <cellStyle name="_Январь_Апрель_Июль_Август_Дистанц." xfId="1490"/>
    <cellStyle name="_Январь_Апрель_Июль_Август_Индив." xfId="1491"/>
    <cellStyle name="_Январь_Апрель_Июль_БЕЛ" xfId="1492"/>
    <cellStyle name="_Январь_Апрель_Июль_БИНТ" xfId="1493"/>
    <cellStyle name="_Январь_Апрель_Июль_БИНТ_БЕЛ" xfId="1494"/>
    <cellStyle name="_Январь_Апрель_Июль_БИНТ_РЕЧ" xfId="1495"/>
    <cellStyle name="_Январь_Апрель_Июль_ВЕБДИЗ" xfId="1496"/>
    <cellStyle name="_Январь_Апрель_Июль_ВЕБМАСТ" xfId="1497"/>
    <cellStyle name="_Январь_Апрель_Июль_ВЕБМАСТ_БЕЛ" xfId="1498"/>
    <cellStyle name="_Январь_Апрель_Июль_ВЕБМАСТ_РЕЧ" xfId="1499"/>
    <cellStyle name="_Январь_Апрель_Июль_Дети" xfId="1500"/>
    <cellStyle name="_Январь_Апрель_Июль_Дистанц." xfId="1501"/>
    <cellStyle name="_Январь_Апрель_Июль_Индив." xfId="1502"/>
    <cellStyle name="_Январь_Апрель_Июль_Индив._БЕЛ" xfId="1503"/>
    <cellStyle name="_Январь_Апрель_Июль_Индив._РЕЧ" xfId="1504"/>
    <cellStyle name="_Январь_Апрель_Июль_Июнь" xfId="1505"/>
    <cellStyle name="_Январь_Апрель_Июль_Июнь_Август" xfId="1506"/>
    <cellStyle name="_Январь_Апрель_Июль_Июнь_Дистанц." xfId="1507"/>
    <cellStyle name="_Январь_Апрель_Июль_Июнь_Индив." xfId="1508"/>
    <cellStyle name="_Январь_Апрель_Июль_Июнь_КБУ" xfId="1509"/>
    <cellStyle name="_Январь_Апрель_Июль_КБУ" xfId="1510"/>
    <cellStyle name="_Январь_Апрель_Июль_КРН" xfId="1511"/>
    <cellStyle name="_Январь_Апрель_Июль_ОПШ" xfId="1512"/>
    <cellStyle name="_Январь_Апрель_Июль_СР" xfId="1513"/>
    <cellStyle name="_Январь_Апрель_Июнь" xfId="1514"/>
    <cellStyle name="_Январь_Апрель_Июнь_1" xfId="1515"/>
    <cellStyle name="_Январь_Апрель_Июнь_1_Август" xfId="1516"/>
    <cellStyle name="_Январь_Апрель_Июнь_1_Дистанц." xfId="1517"/>
    <cellStyle name="_Январь_Апрель_Июнь_1_Индив." xfId="1518"/>
    <cellStyle name="_Январь_Апрель_Июнь_1_КБУ" xfId="1519"/>
    <cellStyle name="_Январь_Апрель_Июнь_Август" xfId="1520"/>
    <cellStyle name="_Январь_Апрель_Июнь_Август_Дистанц." xfId="1521"/>
    <cellStyle name="_Январь_Апрель_Июнь_Август_Индив." xfId="1522"/>
    <cellStyle name="_Январь_Апрель_Июнь_БЕЛ" xfId="1523"/>
    <cellStyle name="_Январь_Апрель_Июнь_БИНТ" xfId="1524"/>
    <cellStyle name="_Январь_Апрель_Июнь_БИНТ_БЕЛ" xfId="1525"/>
    <cellStyle name="_Январь_Апрель_Июнь_БИНТ_РЕЧ" xfId="1526"/>
    <cellStyle name="_Январь_Апрель_Июнь_БУХ" xfId="1527"/>
    <cellStyle name="_Январь_Апрель_Июнь_БУХ_БЕЛ" xfId="1528"/>
    <cellStyle name="_Январь_Апрель_Июнь_БУХ_РЕЧ" xfId="1529"/>
    <cellStyle name="_Январь_Апрель_Июнь_ВЕБДИЗ" xfId="1530"/>
    <cellStyle name="_Январь_Апрель_Июнь_ВЕБМАСТ" xfId="1531"/>
    <cellStyle name="_Январь_Апрель_Июнь_ВЕБМАСТ_БЕЛ" xfId="1532"/>
    <cellStyle name="_Январь_Апрель_Июнь_ВЕБМАСТ_РЕЧ" xfId="1533"/>
    <cellStyle name="_Январь_Апрель_Июнь_Дети" xfId="1534"/>
    <cellStyle name="_Январь_Апрель_Июнь_Дистанц." xfId="1535"/>
    <cellStyle name="_Январь_Апрель_Июнь_Индив." xfId="1536"/>
    <cellStyle name="_Январь_Апрель_Июнь_Индив._БЕЛ" xfId="1537"/>
    <cellStyle name="_Январь_Апрель_Июнь_Индив._РЕЧ" xfId="1538"/>
    <cellStyle name="_Январь_Апрель_Июнь_Июнь" xfId="1539"/>
    <cellStyle name="_Январь_Апрель_Июнь_Июнь_Август" xfId="1540"/>
    <cellStyle name="_Январь_Апрель_Июнь_Июнь_Дистанц." xfId="1541"/>
    <cellStyle name="_Январь_Апрель_Июнь_Июнь_Индив." xfId="1542"/>
    <cellStyle name="_Январь_Апрель_Июнь_Июнь_КБУ" xfId="1543"/>
    <cellStyle name="_Январь_Апрель_Июнь_КБУ" xfId="1544"/>
    <cellStyle name="_Январь_Апрель_Июнь_КРН" xfId="1545"/>
    <cellStyle name="_Январь_Апрель_Июнь_ОПШ" xfId="1546"/>
    <cellStyle name="_Январь_Апрель_Июнь_СР" xfId="1547"/>
    <cellStyle name="_Январь_Апрель_КБУ" xfId="1548"/>
    <cellStyle name="_Январь_Апрель_КБУ_БЕЛ" xfId="1549"/>
    <cellStyle name="_Январь_Апрель_КБУ_РЕЧ" xfId="1550"/>
    <cellStyle name="_Январь_Апрель_КРН" xfId="1551"/>
    <cellStyle name="_Январь_Апрель_Май" xfId="1552"/>
    <cellStyle name="_Январь_Апрель_Май_1" xfId="1553"/>
    <cellStyle name="_Январь_Апрель_Май_1_Август" xfId="1554"/>
    <cellStyle name="_Январь_Апрель_Май_1_Август_Дистанц." xfId="1555"/>
    <cellStyle name="_Январь_Апрель_Май_1_Август_Индив." xfId="1556"/>
    <cellStyle name="_Январь_Апрель_Май_1_БЕЛ" xfId="1557"/>
    <cellStyle name="_Январь_Апрель_Май_1_БИНТ" xfId="1558"/>
    <cellStyle name="_Январь_Апрель_Май_1_БИНТ_БЕЛ" xfId="1559"/>
    <cellStyle name="_Январь_Апрель_Май_1_БИНТ_РЕЧ" xfId="1560"/>
    <cellStyle name="_Январь_Апрель_Май_1_ВЕБДИЗ" xfId="1561"/>
    <cellStyle name="_Январь_Апрель_Май_1_ВЕБМАСТ" xfId="1562"/>
    <cellStyle name="_Январь_Апрель_Май_1_ВЕБМАСТ_БЕЛ" xfId="1563"/>
    <cellStyle name="_Январь_Апрель_Май_1_ВЕБМАСТ_РЕЧ" xfId="1564"/>
    <cellStyle name="_Январь_Апрель_Май_1_Дети" xfId="1565"/>
    <cellStyle name="_Январь_Апрель_Май_1_Дистанц." xfId="1566"/>
    <cellStyle name="_Январь_Апрель_Май_1_Индив." xfId="1567"/>
    <cellStyle name="_Январь_Апрель_Май_1_Индив._БЕЛ" xfId="1568"/>
    <cellStyle name="_Январь_Апрель_Май_1_Индив._РЕЧ" xfId="1569"/>
    <cellStyle name="_Январь_Апрель_Май_1_Июнь" xfId="1570"/>
    <cellStyle name="_Январь_Апрель_Май_1_Июнь_Август" xfId="1571"/>
    <cellStyle name="_Январь_Апрель_Май_1_Июнь_Дистанц." xfId="1572"/>
    <cellStyle name="_Январь_Апрель_Май_1_Июнь_Индив." xfId="1573"/>
    <cellStyle name="_Январь_Апрель_Май_1_Июнь_КБУ" xfId="1574"/>
    <cellStyle name="_Январь_Апрель_Май_1_КБУ" xfId="1575"/>
    <cellStyle name="_Январь_Апрель_Май_1_КРН" xfId="1576"/>
    <cellStyle name="_Январь_Апрель_Май_1_ОПШ" xfId="1577"/>
    <cellStyle name="_Январь_Апрель_Май_1_СР" xfId="1578"/>
    <cellStyle name="_Январь_Апрель_Май_Август" xfId="1579"/>
    <cellStyle name="_Январь_Апрель_Май_Август_Дистанц." xfId="1580"/>
    <cellStyle name="_Январь_Апрель_Май_Август_Индив." xfId="1581"/>
    <cellStyle name="_Январь_Апрель_Май_АКАД" xfId="1582"/>
    <cellStyle name="_Январь_Апрель_Май_АКАД_БЕЛ" xfId="1583"/>
    <cellStyle name="_Январь_Апрель_Май_АКАД_РЕЧ" xfId="1584"/>
    <cellStyle name="_Январь_Апрель_Май_Б9560" xfId="1585"/>
    <cellStyle name="_Январь_Апрель_Май_Б9560_БЕЛ" xfId="1586"/>
    <cellStyle name="_Январь_Апрель_Май_Б9560_РЕЧ" xfId="1587"/>
    <cellStyle name="_Январь_Апрель_Май_БЕЛ" xfId="1588"/>
    <cellStyle name="_Январь_Апрель_Май_БИНТ" xfId="1589"/>
    <cellStyle name="_Январь_Апрель_Май_БИНТ_БЕЛ" xfId="1590"/>
    <cellStyle name="_Январь_Апрель_Май_БИНТ_РЕЧ" xfId="1591"/>
    <cellStyle name="_Январь_Апрель_Май_БУХ" xfId="1592"/>
    <cellStyle name="_Январь_Апрель_Май_БУХ_БЕЛ" xfId="1593"/>
    <cellStyle name="_Январь_Апрель_Май_БУХ_РЕЧ" xfId="1594"/>
    <cellStyle name="_Январь_Апрель_Май_ВЕБДИЗ" xfId="1595"/>
    <cellStyle name="_Январь_Апрель_Май_ВЕБМАСТ" xfId="1596"/>
    <cellStyle name="_Январь_Апрель_Май_ВЕБМАСТ_БЕЛ" xfId="1597"/>
    <cellStyle name="_Январь_Апрель_Май_ВЕБМАСТ_РЕЧ" xfId="1598"/>
    <cellStyle name="_Январь_Апрель_Май_Дети" xfId="1599"/>
    <cellStyle name="_Январь_Апрель_Май_Дистанц." xfId="1600"/>
    <cellStyle name="_Январь_Апрель_Май_Индив." xfId="1601"/>
    <cellStyle name="_Январь_Апрель_Май_Индив._БЕЛ" xfId="1602"/>
    <cellStyle name="_Январь_Апрель_Май_Индив._РЕЧ" xfId="1603"/>
    <cellStyle name="_Январь_Апрель_Май_Июль" xfId="1604"/>
    <cellStyle name="_Январь_Апрель_Май_Июль_Август" xfId="1605"/>
    <cellStyle name="_Январь_Апрель_Май_Июль_Август_Дистанц." xfId="1606"/>
    <cellStyle name="_Январь_Апрель_Май_Июль_Август_Индив." xfId="1607"/>
    <cellStyle name="_Январь_Апрель_Май_Июль_БЕЛ" xfId="1608"/>
    <cellStyle name="_Январь_Апрель_Май_Июль_БИНТ" xfId="1609"/>
    <cellStyle name="_Январь_Апрель_Май_Июль_БИНТ_БЕЛ" xfId="1610"/>
    <cellStyle name="_Январь_Апрель_Май_Июль_БИНТ_РЕЧ" xfId="1611"/>
    <cellStyle name="_Январь_Апрель_Май_Июль_ВЕБДИЗ" xfId="1612"/>
    <cellStyle name="_Январь_Апрель_Май_Июль_ВЕБМАСТ" xfId="1613"/>
    <cellStyle name="_Январь_Апрель_Май_Июль_ВЕБМАСТ_БЕЛ" xfId="1614"/>
    <cellStyle name="_Январь_Апрель_Май_Июль_ВЕБМАСТ_РЕЧ" xfId="1615"/>
    <cellStyle name="_Январь_Апрель_Май_Июль_Дети" xfId="1616"/>
    <cellStyle name="_Январь_Апрель_Май_Июль_Дистанц." xfId="1617"/>
    <cellStyle name="_Январь_Апрель_Май_Июль_Индив." xfId="1618"/>
    <cellStyle name="_Январь_Апрель_Май_Июль_Индив._БЕЛ" xfId="1619"/>
    <cellStyle name="_Январь_Апрель_Май_Июль_Индив._РЕЧ" xfId="1620"/>
    <cellStyle name="_Январь_Апрель_Май_Июль_Июнь" xfId="1621"/>
    <cellStyle name="_Январь_Апрель_Май_Июль_Июнь_Август" xfId="1622"/>
    <cellStyle name="_Январь_Апрель_Май_Июль_Июнь_Дистанц." xfId="1623"/>
    <cellStyle name="_Январь_Апрель_Май_Июль_Июнь_Индив." xfId="1624"/>
    <cellStyle name="_Январь_Апрель_Май_Июль_Июнь_КБУ" xfId="1625"/>
    <cellStyle name="_Январь_Апрель_Май_Июль_КБУ" xfId="1626"/>
    <cellStyle name="_Январь_Апрель_Май_Июль_КРН" xfId="1627"/>
    <cellStyle name="_Январь_Апрель_Май_Июль_ОПШ" xfId="1628"/>
    <cellStyle name="_Январь_Апрель_Май_Июль_СР" xfId="1629"/>
    <cellStyle name="_Январь_Апрель_Май_Июнь" xfId="1630"/>
    <cellStyle name="_Январь_Апрель_Май_Июнь_1" xfId="1631"/>
    <cellStyle name="_Январь_Апрель_Май_Июнь_1_Август" xfId="1632"/>
    <cellStyle name="_Январь_Апрель_Май_Июнь_1_Дистанц." xfId="1633"/>
    <cellStyle name="_Январь_Апрель_Май_Июнь_1_Индив." xfId="1634"/>
    <cellStyle name="_Январь_Апрель_Май_Июнь_1_КБУ" xfId="1635"/>
    <cellStyle name="_Январь_Апрель_Май_Июнь_Август" xfId="1636"/>
    <cellStyle name="_Январь_Апрель_Май_Июнь_Август_Дистанц." xfId="1637"/>
    <cellStyle name="_Январь_Апрель_Май_Июнь_Август_Индив." xfId="1638"/>
    <cellStyle name="_Январь_Апрель_Май_Июнь_БЕЛ" xfId="1639"/>
    <cellStyle name="_Январь_Апрель_Май_Июнь_БИНТ" xfId="1640"/>
    <cellStyle name="_Январь_Апрель_Май_Июнь_БИНТ_БЕЛ" xfId="1641"/>
    <cellStyle name="_Январь_Апрель_Май_Июнь_БИНТ_РЕЧ" xfId="1642"/>
    <cellStyle name="_Январь_Апрель_Май_Июнь_БУХ" xfId="1643"/>
    <cellStyle name="_Январь_Апрель_Май_Июнь_БУХ_БЕЛ" xfId="1644"/>
    <cellStyle name="_Январь_Апрель_Май_Июнь_БУХ_РЕЧ" xfId="1645"/>
    <cellStyle name="_Январь_Апрель_Май_Июнь_ВЕБДИЗ" xfId="1646"/>
    <cellStyle name="_Январь_Апрель_Май_Июнь_ВЕБМАСТ" xfId="1647"/>
    <cellStyle name="_Январь_Апрель_Май_Июнь_ВЕБМАСТ_БЕЛ" xfId="1648"/>
    <cellStyle name="_Январь_Апрель_Май_Июнь_ВЕБМАСТ_РЕЧ" xfId="1649"/>
    <cellStyle name="_Январь_Апрель_Май_Июнь_Дети" xfId="1650"/>
    <cellStyle name="_Январь_Апрель_Май_Июнь_Дистанц." xfId="1651"/>
    <cellStyle name="_Январь_Апрель_Май_Июнь_Индив." xfId="1652"/>
    <cellStyle name="_Январь_Апрель_Май_Июнь_Индив._БЕЛ" xfId="1653"/>
    <cellStyle name="_Январь_Апрель_Май_Июнь_Индив._РЕЧ" xfId="1654"/>
    <cellStyle name="_Январь_Апрель_Май_Июнь_Июнь" xfId="1655"/>
    <cellStyle name="_Январь_Апрель_Май_Июнь_Июнь_Август" xfId="1656"/>
    <cellStyle name="_Январь_Апрель_Май_Июнь_Июнь_Дистанц." xfId="1657"/>
    <cellStyle name="_Январь_Апрель_Май_Июнь_Июнь_Индив." xfId="1658"/>
    <cellStyle name="_Январь_Апрель_Май_Июнь_Июнь_КБУ" xfId="1659"/>
    <cellStyle name="_Январь_Апрель_Май_Июнь_КБУ" xfId="1660"/>
    <cellStyle name="_Январь_Апрель_Май_Июнь_КРН" xfId="1661"/>
    <cellStyle name="_Январь_Апрель_Май_Июнь_ОПШ" xfId="1662"/>
    <cellStyle name="_Январь_Апрель_Май_Июнь_СР" xfId="1663"/>
    <cellStyle name="_Январь_Апрель_Май_КБУ" xfId="1664"/>
    <cellStyle name="_Январь_Апрель_Май_КРН" xfId="1665"/>
    <cellStyle name="_Январь_Апрель_Май_Май" xfId="1666"/>
    <cellStyle name="_Январь_Апрель_Май_Май_Август" xfId="1667"/>
    <cellStyle name="_Январь_Апрель_Май_Май_Август_Дистанц." xfId="1668"/>
    <cellStyle name="_Январь_Апрель_Май_Май_Август_Индив." xfId="1669"/>
    <cellStyle name="_Январь_Апрель_Май_Май_БЕЛ" xfId="1670"/>
    <cellStyle name="_Январь_Апрель_Май_Май_БИНТ" xfId="1671"/>
    <cellStyle name="_Январь_Апрель_Май_Май_БИНТ_БЕЛ" xfId="1672"/>
    <cellStyle name="_Январь_Апрель_Май_Май_БИНТ_РЕЧ" xfId="1673"/>
    <cellStyle name="_Январь_Апрель_Май_Май_ВЕБДИЗ" xfId="1674"/>
    <cellStyle name="_Январь_Апрель_Май_Май_ВЕБМАСТ" xfId="1675"/>
    <cellStyle name="_Январь_Апрель_Май_Май_ВЕБМАСТ_БЕЛ" xfId="1676"/>
    <cellStyle name="_Январь_Апрель_Май_Май_ВЕБМАСТ_РЕЧ" xfId="1677"/>
    <cellStyle name="_Январь_Апрель_Май_Май_Дети" xfId="1678"/>
    <cellStyle name="_Январь_Апрель_Май_Май_Дистанц." xfId="1679"/>
    <cellStyle name="_Январь_Апрель_Май_Май_Индив." xfId="1680"/>
    <cellStyle name="_Январь_Апрель_Май_Май_Индив._БЕЛ" xfId="1681"/>
    <cellStyle name="_Январь_Апрель_Май_Май_Индив._РЕЧ" xfId="1682"/>
    <cellStyle name="_Январь_Апрель_Май_Май_Июнь" xfId="1683"/>
    <cellStyle name="_Январь_Апрель_Май_Май_Июнь_Август" xfId="1684"/>
    <cellStyle name="_Январь_Апрель_Май_Май_Июнь_Дистанц." xfId="1685"/>
    <cellStyle name="_Январь_Апрель_Май_Май_Июнь_Индив." xfId="1686"/>
    <cellStyle name="_Январь_Апрель_Май_Май_Июнь_КБУ" xfId="1687"/>
    <cellStyle name="_Январь_Апрель_Май_Май_КБУ" xfId="1688"/>
    <cellStyle name="_Январь_Апрель_Май_Май_КРН" xfId="1689"/>
    <cellStyle name="_Январь_Апрель_Май_Май_ОПШ" xfId="1690"/>
    <cellStyle name="_Январь_Апрель_Май_Май_СР" xfId="1691"/>
    <cellStyle name="_Январь_Апрель_Май_ОПШ" xfId="1692"/>
    <cellStyle name="_Январь_Апрель_Май_РЕЧ" xfId="1693"/>
    <cellStyle name="_Январь_Апрель_Май_РЕЧ_БЕЛ" xfId="1694"/>
    <cellStyle name="_Январь_Апрель_Май_РЕЧ_РЕЧ" xfId="1695"/>
    <cellStyle name="_Январь_Апрель_Май_СИ" xfId="1696"/>
    <cellStyle name="_Январь_Апрель_Май_СИ_БЕЛ" xfId="1697"/>
    <cellStyle name="_Январь_Апрель_Май_СИ_РЕЧ" xfId="1698"/>
    <cellStyle name="_Январь_Апрель_Май_СР" xfId="1699"/>
    <cellStyle name="_Январь_Апрель_Май_СУБД" xfId="1700"/>
    <cellStyle name="_Январь_Апрель_Май_СУБД_БЕЛ" xfId="1701"/>
    <cellStyle name="_Январь_Апрель_Май_СУБД_РЕЧ" xfId="1702"/>
    <cellStyle name="_Январь_Апрель_НТ" xfId="1703"/>
    <cellStyle name="_Январь_Апрель_НТ_БЕЛ" xfId="1704"/>
    <cellStyle name="_Январь_Апрель_НТ_РЕЧ" xfId="1705"/>
    <cellStyle name="_Январь_Апрель_ОПШ" xfId="1706"/>
    <cellStyle name="_Январь_Апрель_Офис" xfId="1707"/>
    <cellStyle name="_Январь_Апрель_Офис_БЕЛ" xfId="1708"/>
    <cellStyle name="_Январь_Апрель_Офис_РЕЧ" xfId="1709"/>
    <cellStyle name="_Январь_Апрель_РЕЧ" xfId="1710"/>
    <cellStyle name="_Январь_Апрель_РЕЧ_БЕЛ" xfId="1711"/>
    <cellStyle name="_Январь_Апрель_РЕЧ_РЕЧ" xfId="1712"/>
    <cellStyle name="_Январь_Апрель_СИ" xfId="1713"/>
    <cellStyle name="_Январь_Апрель_СИ_БЕЛ" xfId="1714"/>
    <cellStyle name="_Январь_Апрель_СИ_РЕЧ" xfId="1715"/>
    <cellStyle name="_Январь_Апрель_СИС" xfId="1716"/>
    <cellStyle name="_Январь_Апрель_СИС_БЕЛ" xfId="1717"/>
    <cellStyle name="_Январь_Апрель_СИС_РЕЧ" xfId="1718"/>
    <cellStyle name="_Январь_Апрель_СР" xfId="1719"/>
    <cellStyle name="_Январь_Апрель_СУБД" xfId="1720"/>
    <cellStyle name="_Январь_Апрель_СУБД_БЕЛ" xfId="1721"/>
    <cellStyle name="_Январь_Апрель_СУБД_РЕЧ" xfId="1722"/>
    <cellStyle name="_Январь_Апрель_ТЕК" xfId="1723"/>
    <cellStyle name="_Январь_Апрель_ТЕК_БЕЛ" xfId="1724"/>
    <cellStyle name="_Январь_Апрель_ТЕК_РЕЧ" xfId="1725"/>
    <cellStyle name="_Январь_Апрель_Февраль" xfId="1726"/>
    <cellStyle name="_Январь_Апрель_Февраль_Август" xfId="1727"/>
    <cellStyle name="_Январь_Апрель_Февраль_Август_Дистанц." xfId="1728"/>
    <cellStyle name="_Январь_Апрель_Февраль_Август_Индив." xfId="1729"/>
    <cellStyle name="_Январь_Апрель_Февраль_АКАД" xfId="1730"/>
    <cellStyle name="_Январь_Апрель_Февраль_АКАД_БЕЛ" xfId="1731"/>
    <cellStyle name="_Январь_Апрель_Февраль_АКАД_РЕЧ" xfId="1732"/>
    <cellStyle name="_Январь_Апрель_Февраль_Б9560" xfId="1733"/>
    <cellStyle name="_Январь_Апрель_Февраль_Б9560_БЕЛ" xfId="1734"/>
    <cellStyle name="_Январь_Апрель_Февраль_Б9560_РЕЧ" xfId="1735"/>
    <cellStyle name="_Январь_Апрель_Февраль_БЕЛ" xfId="1736"/>
    <cellStyle name="_Январь_Апрель_Февраль_БИНТ" xfId="1737"/>
    <cellStyle name="_Январь_Апрель_Февраль_БИНТ_БЕЛ" xfId="1738"/>
    <cellStyle name="_Январь_Апрель_Февраль_БИНТ_РЕЧ" xfId="1739"/>
    <cellStyle name="_Январь_Апрель_Февраль_БУХ" xfId="1740"/>
    <cellStyle name="_Январь_Апрель_Февраль_БУХ_БЕЛ" xfId="1741"/>
    <cellStyle name="_Январь_Апрель_Февраль_БУХ_РЕЧ" xfId="1742"/>
    <cellStyle name="_Январь_Апрель_Февраль_ВЕБДИЗ" xfId="1743"/>
    <cellStyle name="_Январь_Апрель_Февраль_ВЕБМАСТ" xfId="1744"/>
    <cellStyle name="_Январь_Апрель_Февраль_ВЕБМАСТ_БЕЛ" xfId="1745"/>
    <cellStyle name="_Январь_Апрель_Февраль_ВЕБМАСТ_РЕЧ" xfId="1746"/>
    <cellStyle name="_Январь_Апрель_Февраль_Дети" xfId="1747"/>
    <cellStyle name="_Январь_Апрель_Февраль_Дистанц." xfId="1748"/>
    <cellStyle name="_Январь_Апрель_Февраль_Индив." xfId="1749"/>
    <cellStyle name="_Январь_Апрель_Февраль_Индив._БЕЛ" xfId="1750"/>
    <cellStyle name="_Январь_Апрель_Февраль_Индив._РЕЧ" xfId="1751"/>
    <cellStyle name="_Январь_Апрель_Февраль_Июль" xfId="1752"/>
    <cellStyle name="_Январь_Апрель_Февраль_Июль_Август" xfId="1753"/>
    <cellStyle name="_Январь_Апрель_Февраль_Июль_Август_Дистанц." xfId="1754"/>
    <cellStyle name="_Январь_Апрель_Февраль_Июль_Август_Индив." xfId="1755"/>
    <cellStyle name="_Январь_Апрель_Февраль_Июль_БЕЛ" xfId="1756"/>
    <cellStyle name="_Январь_Апрель_Февраль_Июль_БИНТ" xfId="1757"/>
    <cellStyle name="_Январь_Апрель_Февраль_Июль_БИНТ_БЕЛ" xfId="1758"/>
    <cellStyle name="_Январь_Апрель_Февраль_Июль_БИНТ_РЕЧ" xfId="1759"/>
    <cellStyle name="_Январь_Апрель_Февраль_Июль_ВЕБДИЗ" xfId="1760"/>
    <cellStyle name="_Январь_Апрель_Февраль_Июль_ВЕБМАСТ" xfId="1761"/>
    <cellStyle name="_Январь_Апрель_Февраль_Июль_ВЕБМАСТ_БЕЛ" xfId="1762"/>
    <cellStyle name="_Январь_Апрель_Февраль_Июль_ВЕБМАСТ_РЕЧ" xfId="1763"/>
    <cellStyle name="_Январь_Апрель_Февраль_Июль_Дети" xfId="1764"/>
    <cellStyle name="_Январь_Апрель_Февраль_Июль_Дистанц." xfId="1765"/>
    <cellStyle name="_Январь_Апрель_Февраль_Июль_Индив." xfId="1766"/>
    <cellStyle name="_Январь_Апрель_Февраль_Июль_Индив._БЕЛ" xfId="1767"/>
    <cellStyle name="_Январь_Апрель_Февраль_Июль_Индив._РЕЧ" xfId="1768"/>
    <cellStyle name="_Январь_Апрель_Февраль_Июль_Июнь" xfId="1769"/>
    <cellStyle name="_Январь_Апрель_Февраль_Июль_Июнь_Август" xfId="1770"/>
    <cellStyle name="_Январь_Апрель_Февраль_Июль_Июнь_Дистанц." xfId="1771"/>
    <cellStyle name="_Январь_Апрель_Февраль_Июль_Июнь_Индив." xfId="1772"/>
    <cellStyle name="_Январь_Апрель_Февраль_Июль_Июнь_КБУ" xfId="1773"/>
    <cellStyle name="_Январь_Апрель_Февраль_Июль_КБУ" xfId="1774"/>
    <cellStyle name="_Январь_Апрель_Февраль_Июль_КРН" xfId="1775"/>
    <cellStyle name="_Январь_Апрель_Февраль_Июль_ОПШ" xfId="1776"/>
    <cellStyle name="_Январь_Апрель_Февраль_Июль_СР" xfId="1777"/>
    <cellStyle name="_Январь_Апрель_Февраль_Июнь" xfId="1778"/>
    <cellStyle name="_Январь_Апрель_Февраль_Июнь_1" xfId="1779"/>
    <cellStyle name="_Январь_Апрель_Февраль_Июнь_1_Август" xfId="1780"/>
    <cellStyle name="_Январь_Апрель_Февраль_Июнь_1_Дистанц." xfId="1781"/>
    <cellStyle name="_Январь_Апрель_Февраль_Июнь_1_Индив." xfId="1782"/>
    <cellStyle name="_Январь_Апрель_Февраль_Июнь_1_КБУ" xfId="1783"/>
    <cellStyle name="_Январь_Апрель_Февраль_Июнь_Август" xfId="1784"/>
    <cellStyle name="_Январь_Апрель_Февраль_Июнь_Август_Дистанц." xfId="1785"/>
    <cellStyle name="_Январь_Апрель_Февраль_Июнь_Август_Индив." xfId="1786"/>
    <cellStyle name="_Январь_Апрель_Февраль_Июнь_БЕЛ" xfId="1787"/>
    <cellStyle name="_Январь_Апрель_Февраль_Июнь_БИНТ" xfId="1788"/>
    <cellStyle name="_Январь_Апрель_Февраль_Июнь_БИНТ_БЕЛ" xfId="1789"/>
    <cellStyle name="_Январь_Апрель_Февраль_Июнь_БИНТ_РЕЧ" xfId="1790"/>
    <cellStyle name="_Январь_Апрель_Февраль_Июнь_БУХ" xfId="1791"/>
    <cellStyle name="_Январь_Апрель_Февраль_Июнь_БУХ_БЕЛ" xfId="1792"/>
    <cellStyle name="_Январь_Апрель_Февраль_Июнь_БУХ_РЕЧ" xfId="1793"/>
    <cellStyle name="_Январь_Апрель_Февраль_Июнь_ВЕБДИЗ" xfId="1794"/>
    <cellStyle name="_Январь_Апрель_Февраль_Июнь_ВЕБМАСТ" xfId="1795"/>
    <cellStyle name="_Январь_Апрель_Февраль_Июнь_ВЕБМАСТ_БЕЛ" xfId="1796"/>
    <cellStyle name="_Январь_Апрель_Февраль_Июнь_ВЕБМАСТ_РЕЧ" xfId="1797"/>
    <cellStyle name="_Январь_Апрель_Февраль_Июнь_Дети" xfId="1798"/>
    <cellStyle name="_Январь_Апрель_Февраль_Июнь_Дистанц." xfId="1799"/>
    <cellStyle name="_Январь_Апрель_Февраль_Июнь_Индив." xfId="1800"/>
    <cellStyle name="_Январь_Апрель_Февраль_Июнь_Индив._БЕЛ" xfId="1801"/>
    <cellStyle name="_Январь_Апрель_Февраль_Июнь_Индив._РЕЧ" xfId="1802"/>
    <cellStyle name="_Январь_Апрель_Февраль_Июнь_Июнь" xfId="1803"/>
    <cellStyle name="_Январь_Апрель_Февраль_Июнь_Июнь_Август" xfId="1804"/>
    <cellStyle name="_Январь_Апрель_Февраль_Июнь_Июнь_Дистанц." xfId="1805"/>
    <cellStyle name="_Январь_Апрель_Февраль_Июнь_Июнь_Индив." xfId="1806"/>
    <cellStyle name="_Январь_Апрель_Февраль_Июнь_Июнь_КБУ" xfId="1807"/>
    <cellStyle name="_Январь_Апрель_Февраль_Июнь_КБУ" xfId="1808"/>
    <cellStyle name="_Январь_Апрель_Февраль_Июнь_КРН" xfId="1809"/>
    <cellStyle name="_Январь_Апрель_Февраль_Июнь_ОПШ" xfId="1810"/>
    <cellStyle name="_Январь_Апрель_Февраль_Июнь_СР" xfId="1811"/>
    <cellStyle name="_Январь_Апрель_Февраль_КБУ" xfId="1812"/>
    <cellStyle name="_Январь_Апрель_Февраль_КРН" xfId="1813"/>
    <cellStyle name="_Январь_Апрель_Февраль_Май" xfId="1814"/>
    <cellStyle name="_Январь_Апрель_Февраль_Май_Август" xfId="1815"/>
    <cellStyle name="_Январь_Апрель_Февраль_Май_Август_Дистанц." xfId="1816"/>
    <cellStyle name="_Январь_Апрель_Февраль_Май_Август_Индив." xfId="1817"/>
    <cellStyle name="_Январь_Апрель_Февраль_Май_БЕЛ" xfId="1818"/>
    <cellStyle name="_Январь_Апрель_Февраль_Май_БИНТ" xfId="1819"/>
    <cellStyle name="_Январь_Апрель_Февраль_Май_БИНТ_БЕЛ" xfId="1820"/>
    <cellStyle name="_Январь_Апрель_Февраль_Май_БИНТ_РЕЧ" xfId="1821"/>
    <cellStyle name="_Январь_Апрель_Февраль_Май_ВЕБДИЗ" xfId="1822"/>
    <cellStyle name="_Январь_Апрель_Февраль_Май_ВЕБМАСТ" xfId="1823"/>
    <cellStyle name="_Январь_Апрель_Февраль_Май_ВЕБМАСТ_БЕЛ" xfId="1824"/>
    <cellStyle name="_Январь_Апрель_Февраль_Май_ВЕБМАСТ_РЕЧ" xfId="1825"/>
    <cellStyle name="_Январь_Апрель_Февраль_Май_Дети" xfId="1826"/>
    <cellStyle name="_Январь_Апрель_Февраль_Май_Дистанц." xfId="1827"/>
    <cellStyle name="_Январь_Апрель_Февраль_Май_Индив." xfId="1828"/>
    <cellStyle name="_Январь_Апрель_Февраль_Май_Индив._БЕЛ" xfId="1829"/>
    <cellStyle name="_Январь_Апрель_Февраль_Май_Индив._РЕЧ" xfId="1830"/>
    <cellStyle name="_Январь_Апрель_Февраль_Май_Июнь" xfId="1831"/>
    <cellStyle name="_Январь_Апрель_Февраль_Май_Июнь_Август" xfId="1832"/>
    <cellStyle name="_Январь_Апрель_Февраль_Май_Июнь_Дистанц." xfId="1833"/>
    <cellStyle name="_Январь_Апрель_Февраль_Май_Июнь_Индив." xfId="1834"/>
    <cellStyle name="_Январь_Апрель_Февраль_Май_Июнь_КБУ" xfId="1835"/>
    <cellStyle name="_Январь_Апрель_Февраль_Май_КБУ" xfId="1836"/>
    <cellStyle name="_Январь_Апрель_Февраль_Май_КРН" xfId="1837"/>
    <cellStyle name="_Январь_Апрель_Февраль_Май_ОПШ" xfId="1838"/>
    <cellStyle name="_Январь_Апрель_Февраль_Май_СР" xfId="1839"/>
    <cellStyle name="_Январь_Апрель_Февраль_ОПШ" xfId="1840"/>
    <cellStyle name="_Январь_Апрель_Февраль_РЕЧ" xfId="1841"/>
    <cellStyle name="_Январь_Апрель_Февраль_РЕЧ_БЕЛ" xfId="1842"/>
    <cellStyle name="_Январь_Апрель_Февраль_РЕЧ_РЕЧ" xfId="1843"/>
    <cellStyle name="_Январь_Апрель_Февраль_СИ" xfId="1844"/>
    <cellStyle name="_Январь_Апрель_Февраль_СИ_БЕЛ" xfId="1845"/>
    <cellStyle name="_Январь_Апрель_Февраль_СИ_РЕЧ" xfId="1846"/>
    <cellStyle name="_Январь_Апрель_Февраль_СР" xfId="1847"/>
    <cellStyle name="_Январь_Апрель_Февраль_СУБД" xfId="1848"/>
    <cellStyle name="_Январь_Апрель_Февраль_СУБД_БЕЛ" xfId="1849"/>
    <cellStyle name="_Январь_Апрель_Февраль_СУБД_РЕЧ" xfId="1850"/>
    <cellStyle name="_Январь_Апрель_ФШ" xfId="1851"/>
    <cellStyle name="_Январь_Апрель_ФШ_БЕЛ" xfId="1852"/>
    <cellStyle name="_Январь_Апрель_ФШ_РЕЧ" xfId="1853"/>
    <cellStyle name="_Январь_Б9560" xfId="1854"/>
    <cellStyle name="_Январь_Б9560_БЕЛ" xfId="1855"/>
    <cellStyle name="_Январь_Б9560_РЕЧ" xfId="1856"/>
    <cellStyle name="_Январь_БЕЛ" xfId="1857"/>
    <cellStyle name="_Январь_БЕЛ_БЕЛ" xfId="1858"/>
    <cellStyle name="_Январь_БЕЛ_РЕЧ" xfId="1859"/>
    <cellStyle name="_Январь_БИНТ" xfId="1860"/>
    <cellStyle name="_Январь_БИНТ_БЕЛ" xfId="1861"/>
    <cellStyle name="_Январь_БИНТ_РЕЧ" xfId="1862"/>
    <cellStyle name="_Январь_БУХ" xfId="1863"/>
    <cellStyle name="_Январь_БУХ_БЕЛ" xfId="1864"/>
    <cellStyle name="_Январь_БУХ_РЕЧ" xfId="1865"/>
    <cellStyle name="_Январь_ВЕБДИЗ" xfId="1866"/>
    <cellStyle name="_Январь_ВЕБДИЗ_БЕЛ" xfId="1867"/>
    <cellStyle name="_Январь_ВЕБДИЗ_РЕЧ" xfId="1868"/>
    <cellStyle name="_Январь_ВЕБМАСТ" xfId="1869"/>
    <cellStyle name="_Январь_ВЕБМАСТ_БЕЛ" xfId="1870"/>
    <cellStyle name="_Январь_ВЕБМАСТ_РЕЧ" xfId="1871"/>
    <cellStyle name="_Январь_ВУЕ" xfId="1872"/>
    <cellStyle name="_Январь_ВУЕ_БЕЛ" xfId="1873"/>
    <cellStyle name="_Январь_ВУЕ_РЕЧ" xfId="1874"/>
    <cellStyle name="_Январь_Дети" xfId="1875"/>
    <cellStyle name="_Январь_Дети_БЕЛ" xfId="1876"/>
    <cellStyle name="_Январь_Дети_РЕЧ" xfId="1877"/>
    <cellStyle name="_Январь_Дистанц." xfId="1878"/>
    <cellStyle name="_Январь_Заявление" xfId="1879"/>
    <cellStyle name="_Январь_Заявление_БЕЛ" xfId="1880"/>
    <cellStyle name="_Январь_Заявление_РЕЧ" xfId="1881"/>
    <cellStyle name="_Январь_Индив." xfId="1882"/>
    <cellStyle name="_Январь_Индив._БЕЛ" xfId="1883"/>
    <cellStyle name="_Январь_Индив._РЕЧ" xfId="1884"/>
    <cellStyle name="_Январь_ИНТ" xfId="1885"/>
    <cellStyle name="_Январь_ИНТ_БЕЛ" xfId="1886"/>
    <cellStyle name="_Январь_ИНТ_РЕЧ" xfId="1887"/>
    <cellStyle name="_Январь_Июль" xfId="1888"/>
    <cellStyle name="_Январь_Июль_Август" xfId="1889"/>
    <cellStyle name="_Январь_Июль_Август_Дистанц." xfId="1890"/>
    <cellStyle name="_Январь_Июль_Август_Индив." xfId="1891"/>
    <cellStyle name="_Январь_Июль_БЕЛ" xfId="1892"/>
    <cellStyle name="_Январь_Июль_БИНТ" xfId="1893"/>
    <cellStyle name="_Январь_Июль_БИНТ_БЕЛ" xfId="1894"/>
    <cellStyle name="_Январь_Июль_БИНТ_РЕЧ" xfId="1895"/>
    <cellStyle name="_Январь_Июль_ВЕБДИЗ" xfId="1896"/>
    <cellStyle name="_Январь_Июль_ВЕБМАСТ" xfId="1897"/>
    <cellStyle name="_Январь_Июль_ВЕБМАСТ_БЕЛ" xfId="1898"/>
    <cellStyle name="_Январь_Июль_ВЕБМАСТ_РЕЧ" xfId="1899"/>
    <cellStyle name="_Январь_Июль_Дети" xfId="1900"/>
    <cellStyle name="_Январь_Июль_Дистанц." xfId="1901"/>
    <cellStyle name="_Январь_Июль_Индив." xfId="1902"/>
    <cellStyle name="_Январь_Июль_Индив._БЕЛ" xfId="1903"/>
    <cellStyle name="_Январь_Июль_Индив._РЕЧ" xfId="1904"/>
    <cellStyle name="_Январь_Июль_Июнь" xfId="1905"/>
    <cellStyle name="_Январь_Июль_Июнь_Август" xfId="1906"/>
    <cellStyle name="_Январь_Июль_Июнь_Дистанц." xfId="1907"/>
    <cellStyle name="_Январь_Июль_Июнь_Индив." xfId="1908"/>
    <cellStyle name="_Январь_Июль_Июнь_КБУ" xfId="1909"/>
    <cellStyle name="_Январь_Июль_КБУ" xfId="1910"/>
    <cellStyle name="_Январь_Июль_КРН" xfId="1911"/>
    <cellStyle name="_Январь_Июль_ОПШ" xfId="1912"/>
    <cellStyle name="_Январь_Июль_СР" xfId="1913"/>
    <cellStyle name="_Январь_Июнь" xfId="1914"/>
    <cellStyle name="_Январь_Июнь_1" xfId="1915"/>
    <cellStyle name="_Январь_Июнь_1_Август" xfId="1916"/>
    <cellStyle name="_Январь_Июнь_1_Дистанц." xfId="1917"/>
    <cellStyle name="_Январь_Июнь_1_Индив." xfId="1918"/>
    <cellStyle name="_Январь_Июнь_1_КБУ" xfId="1919"/>
    <cellStyle name="_Январь_Июнь_Август" xfId="1920"/>
    <cellStyle name="_Январь_Июнь_Август_Дистанц." xfId="1921"/>
    <cellStyle name="_Январь_Июнь_Август_Индив." xfId="1922"/>
    <cellStyle name="_Январь_Июнь_БЕЛ" xfId="1923"/>
    <cellStyle name="_Январь_Июнь_БИНТ" xfId="1924"/>
    <cellStyle name="_Январь_Июнь_БИНТ_БЕЛ" xfId="1925"/>
    <cellStyle name="_Январь_Июнь_БИНТ_РЕЧ" xfId="1926"/>
    <cellStyle name="_Январь_Июнь_БУХ" xfId="1927"/>
    <cellStyle name="_Январь_Июнь_БУХ_БЕЛ" xfId="1928"/>
    <cellStyle name="_Январь_Июнь_БУХ_РЕЧ" xfId="1929"/>
    <cellStyle name="_Январь_Июнь_ВЕБДИЗ" xfId="1930"/>
    <cellStyle name="_Январь_Июнь_ВЕБМАСТ" xfId="1931"/>
    <cellStyle name="_Январь_Июнь_ВЕБМАСТ_БЕЛ" xfId="1932"/>
    <cellStyle name="_Январь_Июнь_ВЕБМАСТ_РЕЧ" xfId="1933"/>
    <cellStyle name="_Январь_Июнь_Дети" xfId="1934"/>
    <cellStyle name="_Январь_Июнь_Дистанц." xfId="1935"/>
    <cellStyle name="_Январь_Июнь_Индив." xfId="1936"/>
    <cellStyle name="_Январь_Июнь_Индив._БЕЛ" xfId="1937"/>
    <cellStyle name="_Январь_Июнь_Индив._РЕЧ" xfId="1938"/>
    <cellStyle name="_Январь_Июнь_Июнь" xfId="1939"/>
    <cellStyle name="_Январь_Июнь_Июнь_Август" xfId="1940"/>
    <cellStyle name="_Январь_Июнь_Июнь_Дистанц." xfId="1941"/>
    <cellStyle name="_Январь_Июнь_Июнь_Индив." xfId="1942"/>
    <cellStyle name="_Январь_Июнь_Июнь_КБУ" xfId="1943"/>
    <cellStyle name="_Январь_Июнь_КБУ" xfId="1944"/>
    <cellStyle name="_Январь_Июнь_КРН" xfId="1945"/>
    <cellStyle name="_Январь_Июнь_ОПШ" xfId="1946"/>
    <cellStyle name="_Январь_Июнь_СР" xfId="1947"/>
    <cellStyle name="_Январь_КБУ" xfId="1948"/>
    <cellStyle name="_Январь_КБУ_БЕЛ" xfId="1949"/>
    <cellStyle name="_Январь_КБУ_РЕЧ" xfId="1950"/>
    <cellStyle name="_Январь_Консультация" xfId="1951"/>
    <cellStyle name="_Январь_Консультация_БЕЛ" xfId="1952"/>
    <cellStyle name="_Январь_Консультация_РЕЧ" xfId="1953"/>
    <cellStyle name="_Январь_КРН" xfId="1954"/>
    <cellStyle name="_Январь_КРН_БЕЛ" xfId="1955"/>
    <cellStyle name="_Январь_КРН_РЕЧ" xfId="1956"/>
    <cellStyle name="_Январь_ЛСХ" xfId="1957"/>
    <cellStyle name="_Январь_ЛСХ_БЕЛ" xfId="1958"/>
    <cellStyle name="_Январь_ЛСХ_РЕЧ" xfId="1959"/>
    <cellStyle name="_Январь_Май" xfId="1960"/>
    <cellStyle name="_Январь_Май_1" xfId="1961"/>
    <cellStyle name="_Январь_Май_1_Август" xfId="1962"/>
    <cellStyle name="_Январь_Май_1_Август_Дистанц." xfId="1963"/>
    <cellStyle name="_Январь_Май_1_Август_Индив." xfId="1964"/>
    <cellStyle name="_Январь_Май_1_БЕЛ" xfId="1965"/>
    <cellStyle name="_Январь_Май_1_БИНТ" xfId="1966"/>
    <cellStyle name="_Январь_Май_1_БИНТ_БЕЛ" xfId="1967"/>
    <cellStyle name="_Январь_Май_1_БИНТ_РЕЧ" xfId="1968"/>
    <cellStyle name="_Январь_Май_1_ВЕБДИЗ" xfId="1969"/>
    <cellStyle name="_Январь_Май_1_ВЕБМАСТ" xfId="1970"/>
    <cellStyle name="_Январь_Май_1_ВЕБМАСТ_БЕЛ" xfId="1971"/>
    <cellStyle name="_Январь_Май_1_ВЕБМАСТ_РЕЧ" xfId="1972"/>
    <cellStyle name="_Январь_Май_1_Дети" xfId="1973"/>
    <cellStyle name="_Январь_Май_1_Дистанц." xfId="1974"/>
    <cellStyle name="_Январь_Май_1_Индив." xfId="1975"/>
    <cellStyle name="_Январь_Май_1_Индив._БЕЛ" xfId="1976"/>
    <cellStyle name="_Январь_Май_1_Индив._РЕЧ" xfId="1977"/>
    <cellStyle name="_Январь_Май_1_Июнь" xfId="1978"/>
    <cellStyle name="_Январь_Май_1_Июнь_Август" xfId="1979"/>
    <cellStyle name="_Январь_Май_1_Июнь_Дистанц." xfId="1980"/>
    <cellStyle name="_Январь_Май_1_Июнь_Индив." xfId="1981"/>
    <cellStyle name="_Январь_Май_1_Июнь_КБУ" xfId="1982"/>
    <cellStyle name="_Январь_Май_1_КБУ" xfId="1983"/>
    <cellStyle name="_Январь_Май_1_КРН" xfId="1984"/>
    <cellStyle name="_Январь_Май_1_ОПШ" xfId="1985"/>
    <cellStyle name="_Январь_Май_1_СР" xfId="1986"/>
    <cellStyle name="_Январь_Май_Август" xfId="1987"/>
    <cellStyle name="_Январь_Май_Август_Дистанц." xfId="1988"/>
    <cellStyle name="_Январь_Май_Август_Индив." xfId="1989"/>
    <cellStyle name="_Январь_Май_АКАД" xfId="1990"/>
    <cellStyle name="_Январь_Май_АКАД_БЕЛ" xfId="1991"/>
    <cellStyle name="_Январь_Май_АКАД_РЕЧ" xfId="1992"/>
    <cellStyle name="_Январь_Май_Б9560" xfId="1993"/>
    <cellStyle name="_Январь_Май_Б9560_БЕЛ" xfId="1994"/>
    <cellStyle name="_Январь_Май_Б9560_РЕЧ" xfId="1995"/>
    <cellStyle name="_Январь_Май_БЕЛ" xfId="1996"/>
    <cellStyle name="_Январь_Май_БИНТ" xfId="1997"/>
    <cellStyle name="_Январь_Май_БИНТ_БЕЛ" xfId="1998"/>
    <cellStyle name="_Январь_Май_БИНТ_РЕЧ" xfId="1999"/>
    <cellStyle name="_Январь_Май_БУХ" xfId="2000"/>
    <cellStyle name="_Январь_Май_БУХ_БЕЛ" xfId="2001"/>
    <cellStyle name="_Январь_Май_БУХ_РЕЧ" xfId="2002"/>
    <cellStyle name="_Январь_Май_ВЕБДИЗ" xfId="2003"/>
    <cellStyle name="_Январь_Май_ВЕБМАСТ" xfId="2004"/>
    <cellStyle name="_Январь_Май_ВЕБМАСТ_БЕЛ" xfId="2005"/>
    <cellStyle name="_Январь_Май_ВЕБМАСТ_РЕЧ" xfId="2006"/>
    <cellStyle name="_Январь_Май_Дети" xfId="2007"/>
    <cellStyle name="_Январь_Май_Дистанц." xfId="2008"/>
    <cellStyle name="_Январь_Май_Индив." xfId="2009"/>
    <cellStyle name="_Январь_Май_Индив._БЕЛ" xfId="2010"/>
    <cellStyle name="_Январь_Май_Индив._РЕЧ" xfId="2011"/>
    <cellStyle name="_Январь_Май_Июль" xfId="2012"/>
    <cellStyle name="_Январь_Май_Июль_Август" xfId="2013"/>
    <cellStyle name="_Январь_Май_Июль_Август_Дистанц." xfId="2014"/>
    <cellStyle name="_Январь_Май_Июль_Август_Индив." xfId="2015"/>
    <cellStyle name="_Январь_Май_Июль_БЕЛ" xfId="2016"/>
    <cellStyle name="_Январь_Май_Июль_БИНТ" xfId="2017"/>
    <cellStyle name="_Январь_Май_Июль_БИНТ_БЕЛ" xfId="2018"/>
    <cellStyle name="_Январь_Май_Июль_БИНТ_РЕЧ" xfId="2019"/>
    <cellStyle name="_Январь_Май_Июль_ВЕБДИЗ" xfId="2020"/>
    <cellStyle name="_Январь_Май_Июль_ВЕБМАСТ" xfId="2021"/>
    <cellStyle name="_Январь_Май_Июль_ВЕБМАСТ_БЕЛ" xfId="2022"/>
    <cellStyle name="_Январь_Май_Июль_ВЕБМАСТ_РЕЧ" xfId="2023"/>
    <cellStyle name="_Январь_Май_Июль_Дети" xfId="2024"/>
    <cellStyle name="_Январь_Май_Июль_Дистанц." xfId="2025"/>
    <cellStyle name="_Январь_Май_Июль_Индив." xfId="2026"/>
    <cellStyle name="_Январь_Май_Июль_Индив._БЕЛ" xfId="2027"/>
    <cellStyle name="_Январь_Май_Июль_Индив._РЕЧ" xfId="2028"/>
    <cellStyle name="_Январь_Май_Июль_Июнь" xfId="2029"/>
    <cellStyle name="_Январь_Май_Июль_Июнь_Август" xfId="2030"/>
    <cellStyle name="_Январь_Май_Июль_Июнь_Дистанц." xfId="2031"/>
    <cellStyle name="_Январь_Май_Июль_Июнь_Индив." xfId="2032"/>
    <cellStyle name="_Январь_Май_Июль_Июнь_КБУ" xfId="2033"/>
    <cellStyle name="_Январь_Май_Июль_КБУ" xfId="2034"/>
    <cellStyle name="_Январь_Май_Июль_КРН" xfId="2035"/>
    <cellStyle name="_Январь_Май_Июль_ОПШ" xfId="2036"/>
    <cellStyle name="_Январь_Май_Июль_СР" xfId="2037"/>
    <cellStyle name="_Январь_Май_Июнь" xfId="2038"/>
    <cellStyle name="_Январь_Май_Июнь_1" xfId="2039"/>
    <cellStyle name="_Январь_Май_Июнь_1_Август" xfId="2040"/>
    <cellStyle name="_Январь_Май_Июнь_1_Дистанц." xfId="2041"/>
    <cellStyle name="_Январь_Май_Июнь_1_Индив." xfId="2042"/>
    <cellStyle name="_Январь_Май_Июнь_1_КБУ" xfId="2043"/>
    <cellStyle name="_Январь_Май_Июнь_Август" xfId="2044"/>
    <cellStyle name="_Январь_Май_Июнь_Август_Дистанц." xfId="2045"/>
    <cellStyle name="_Январь_Май_Июнь_Август_Индив." xfId="2046"/>
    <cellStyle name="_Январь_Май_Июнь_БЕЛ" xfId="2047"/>
    <cellStyle name="_Январь_Май_Июнь_БИНТ" xfId="2048"/>
    <cellStyle name="_Январь_Май_Июнь_БИНТ_БЕЛ" xfId="2049"/>
    <cellStyle name="_Январь_Май_Июнь_БИНТ_РЕЧ" xfId="2050"/>
    <cellStyle name="_Январь_Май_Июнь_БУХ" xfId="2051"/>
    <cellStyle name="_Январь_Май_Июнь_БУХ_БЕЛ" xfId="2052"/>
    <cellStyle name="_Январь_Май_Июнь_БУХ_РЕЧ" xfId="2053"/>
    <cellStyle name="_Январь_Май_Июнь_ВЕБДИЗ" xfId="2054"/>
    <cellStyle name="_Январь_Май_Июнь_ВЕБМАСТ" xfId="2055"/>
    <cellStyle name="_Январь_Май_Июнь_ВЕБМАСТ_БЕЛ" xfId="2056"/>
    <cellStyle name="_Январь_Май_Июнь_ВЕБМАСТ_РЕЧ" xfId="2057"/>
    <cellStyle name="_Январь_Май_Июнь_Дети" xfId="2058"/>
    <cellStyle name="_Январь_Май_Июнь_Дистанц." xfId="2059"/>
    <cellStyle name="_Январь_Май_Июнь_Индив." xfId="2060"/>
    <cellStyle name="_Январь_Май_Июнь_Индив._БЕЛ" xfId="2061"/>
    <cellStyle name="_Январь_Май_Июнь_Индив._РЕЧ" xfId="2062"/>
    <cellStyle name="_Январь_Май_Июнь_Июнь" xfId="2063"/>
    <cellStyle name="_Январь_Май_Июнь_Июнь_Август" xfId="2064"/>
    <cellStyle name="_Январь_Май_Июнь_Июнь_Дистанц." xfId="2065"/>
    <cellStyle name="_Январь_Май_Июнь_Июнь_Индив." xfId="2066"/>
    <cellStyle name="_Январь_Май_Июнь_Июнь_КБУ" xfId="2067"/>
    <cellStyle name="_Январь_Май_Июнь_КБУ" xfId="2068"/>
    <cellStyle name="_Январь_Май_Июнь_КРН" xfId="2069"/>
    <cellStyle name="_Январь_Май_Июнь_ОПШ" xfId="2070"/>
    <cellStyle name="_Январь_Май_Июнь_СР" xfId="2071"/>
    <cellStyle name="_Январь_Май_КБУ" xfId="2072"/>
    <cellStyle name="_Январь_Май_КРН" xfId="2073"/>
    <cellStyle name="_Январь_Май_Май" xfId="2074"/>
    <cellStyle name="_Январь_Май_Май_Август" xfId="2075"/>
    <cellStyle name="_Январь_Май_Май_Август_Дистанц." xfId="2076"/>
    <cellStyle name="_Январь_Май_Май_Август_Индив." xfId="2077"/>
    <cellStyle name="_Январь_Май_Май_БЕЛ" xfId="2078"/>
    <cellStyle name="_Январь_Май_Май_БИНТ" xfId="2079"/>
    <cellStyle name="_Январь_Май_Май_БИНТ_БЕЛ" xfId="2080"/>
    <cellStyle name="_Январь_Май_Май_БИНТ_РЕЧ" xfId="2081"/>
    <cellStyle name="_Январь_Май_Май_ВЕБДИЗ" xfId="2082"/>
    <cellStyle name="_Январь_Май_Май_ВЕБМАСТ" xfId="2083"/>
    <cellStyle name="_Январь_Май_Май_ВЕБМАСТ_БЕЛ" xfId="2084"/>
    <cellStyle name="_Январь_Май_Май_ВЕБМАСТ_РЕЧ" xfId="2085"/>
    <cellStyle name="_Январь_Май_Май_Дети" xfId="2086"/>
    <cellStyle name="_Январь_Май_Май_Дистанц." xfId="2087"/>
    <cellStyle name="_Январь_Май_Май_Индив." xfId="2088"/>
    <cellStyle name="_Январь_Май_Май_Индив._БЕЛ" xfId="2089"/>
    <cellStyle name="_Январь_Май_Май_Индив._РЕЧ" xfId="2090"/>
    <cellStyle name="_Январь_Май_Май_Июнь" xfId="2091"/>
    <cellStyle name="_Январь_Май_Май_Июнь_Август" xfId="2092"/>
    <cellStyle name="_Январь_Май_Май_Июнь_Дистанц." xfId="2093"/>
    <cellStyle name="_Январь_Май_Май_Июнь_Индив." xfId="2094"/>
    <cellStyle name="_Январь_Май_Май_Июнь_КБУ" xfId="2095"/>
    <cellStyle name="_Январь_Май_Май_КБУ" xfId="2096"/>
    <cellStyle name="_Январь_Май_Май_КРН" xfId="2097"/>
    <cellStyle name="_Январь_Май_Май_ОПШ" xfId="2098"/>
    <cellStyle name="_Январь_Май_Май_СР" xfId="2099"/>
    <cellStyle name="_Январь_Май_ОПШ" xfId="2100"/>
    <cellStyle name="_Январь_Май_РЕЧ" xfId="2101"/>
    <cellStyle name="_Январь_Май_РЕЧ_БЕЛ" xfId="2102"/>
    <cellStyle name="_Январь_Май_РЕЧ_РЕЧ" xfId="2103"/>
    <cellStyle name="_Январь_Май_СИ" xfId="2104"/>
    <cellStyle name="_Январь_Май_СИ_БЕЛ" xfId="2105"/>
    <cellStyle name="_Январь_Май_СИ_РЕЧ" xfId="2106"/>
    <cellStyle name="_Январь_Май_СР" xfId="2107"/>
    <cellStyle name="_Январь_Май_СУБД" xfId="2108"/>
    <cellStyle name="_Январь_Май_СУБД_БЕЛ" xfId="2109"/>
    <cellStyle name="_Январь_Май_СУБД_РЕЧ" xfId="2110"/>
    <cellStyle name="_Январь_МП" xfId="2111"/>
    <cellStyle name="_Январь_МП_БЕЛ" xfId="2112"/>
    <cellStyle name="_Январь_МП_РЕЧ" xfId="2113"/>
    <cellStyle name="_Январь_НТ" xfId="2114"/>
    <cellStyle name="_Январь_НТ_БЕЛ" xfId="2115"/>
    <cellStyle name="_Январь_НТ_РЕЧ" xfId="2116"/>
    <cellStyle name="_Январь_ОПШ" xfId="2117"/>
    <cellStyle name="_Январь_ОПШ_БЕЛ" xfId="2118"/>
    <cellStyle name="_Январь_ОПШ_РЕЧ" xfId="2119"/>
    <cellStyle name="_Январь_Офис" xfId="2120"/>
    <cellStyle name="_Январь_Офис_БЕЛ" xfId="2121"/>
    <cellStyle name="_Январь_Офис_РЕЧ" xfId="2122"/>
    <cellStyle name="_Январь_ПРШ" xfId="2123"/>
    <cellStyle name="_Январь_ПРШ_БЕЛ" xfId="2124"/>
    <cellStyle name="_Январь_ПРШ_РЕЧ" xfId="2125"/>
    <cellStyle name="_Январь_РЕЧ" xfId="2126"/>
    <cellStyle name="_Январь_РЕЧ_БЕЛ" xfId="2127"/>
    <cellStyle name="_Январь_РЕЧ_РЕЧ" xfId="2128"/>
    <cellStyle name="_Январь_СВБ" xfId="2129"/>
    <cellStyle name="_Январь_СВБ_БЕЛ" xfId="2130"/>
    <cellStyle name="_Январь_СВБ_РЕЧ" xfId="2131"/>
    <cellStyle name="_Январь_СИ" xfId="2132"/>
    <cellStyle name="_Январь_СИ_БЕЛ" xfId="2133"/>
    <cellStyle name="_Январь_СИ_РЕЧ" xfId="2134"/>
    <cellStyle name="_Январь_СИС" xfId="2135"/>
    <cellStyle name="_Январь_СИС_БЕЛ" xfId="2136"/>
    <cellStyle name="_Январь_СИС_РЕЧ" xfId="2137"/>
    <cellStyle name="_Январь_СР" xfId="2138"/>
    <cellStyle name="_Январь_СУБД" xfId="2139"/>
    <cellStyle name="_Январь_СУБД_БЕЛ" xfId="2140"/>
    <cellStyle name="_Январь_СУБД_РЕЧ" xfId="2141"/>
    <cellStyle name="_Январь_ТЕК" xfId="2142"/>
    <cellStyle name="_Январь_ТЕК_БЕЛ" xfId="2143"/>
    <cellStyle name="_Январь_ТЕК_РЕЧ" xfId="2144"/>
    <cellStyle name="_Январь_ТОР" xfId="2145"/>
    <cellStyle name="_Январь_ТОР_БЕЛ" xfId="2146"/>
    <cellStyle name="_Январь_ТОР_РЕЧ" xfId="2147"/>
    <cellStyle name="_Январь_Февраль" xfId="2148"/>
    <cellStyle name="_Январь_Февраль_1" xfId="2149"/>
    <cellStyle name="_Январь_Февраль_1_Август" xfId="2150"/>
    <cellStyle name="_Январь_Февраль_1_Август_Дистанц." xfId="2151"/>
    <cellStyle name="_Январь_Февраль_1_Август_Индив." xfId="2152"/>
    <cellStyle name="_Январь_Февраль_1_АКАД" xfId="2153"/>
    <cellStyle name="_Январь_Февраль_1_АКАД_БЕЛ" xfId="2154"/>
    <cellStyle name="_Январь_Февраль_1_АКАД_РЕЧ" xfId="2155"/>
    <cellStyle name="_Январь_Февраль_1_Б9560" xfId="2156"/>
    <cellStyle name="_Январь_Февраль_1_Б9560_БЕЛ" xfId="2157"/>
    <cellStyle name="_Январь_Февраль_1_Б9560_РЕЧ" xfId="2158"/>
    <cellStyle name="_Январь_Февраль_1_БЕЛ" xfId="2159"/>
    <cellStyle name="_Январь_Февраль_1_БИНТ" xfId="2160"/>
    <cellStyle name="_Январь_Февраль_1_БИНТ_БЕЛ" xfId="2161"/>
    <cellStyle name="_Январь_Февраль_1_БИНТ_РЕЧ" xfId="2162"/>
    <cellStyle name="_Январь_Февраль_1_БУХ" xfId="2163"/>
    <cellStyle name="_Январь_Февраль_1_БУХ_БЕЛ" xfId="2164"/>
    <cellStyle name="_Январь_Февраль_1_БУХ_РЕЧ" xfId="2165"/>
    <cellStyle name="_Январь_Февраль_1_ВЕБДИЗ" xfId="2166"/>
    <cellStyle name="_Январь_Февраль_1_ВЕБМАСТ" xfId="2167"/>
    <cellStyle name="_Январь_Февраль_1_ВЕБМАСТ_БЕЛ" xfId="2168"/>
    <cellStyle name="_Январь_Февраль_1_ВЕБМАСТ_РЕЧ" xfId="2169"/>
    <cellStyle name="_Январь_Февраль_1_Дети" xfId="2170"/>
    <cellStyle name="_Январь_Февраль_1_Дистанц." xfId="2171"/>
    <cellStyle name="_Январь_Февраль_1_Индив." xfId="2172"/>
    <cellStyle name="_Январь_Февраль_1_Индив._БЕЛ" xfId="2173"/>
    <cellStyle name="_Январь_Февраль_1_Индив._РЕЧ" xfId="2174"/>
    <cellStyle name="_Январь_Февраль_1_Июль" xfId="2175"/>
    <cellStyle name="_Январь_Февраль_1_Июль_Август" xfId="2176"/>
    <cellStyle name="_Январь_Февраль_1_Июль_Август_Дистанц." xfId="2177"/>
    <cellStyle name="_Январь_Февраль_1_Июль_Август_Индив." xfId="2178"/>
    <cellStyle name="_Январь_Февраль_1_Июль_БЕЛ" xfId="2179"/>
    <cellStyle name="_Январь_Февраль_1_Июль_БИНТ" xfId="2180"/>
    <cellStyle name="_Январь_Февраль_1_Июль_БИНТ_БЕЛ" xfId="2181"/>
    <cellStyle name="_Январь_Февраль_1_Июль_БИНТ_РЕЧ" xfId="2182"/>
    <cellStyle name="_Январь_Февраль_1_Июль_ВЕБДИЗ" xfId="2183"/>
    <cellStyle name="_Январь_Февраль_1_Июль_ВЕБМАСТ" xfId="2184"/>
    <cellStyle name="_Январь_Февраль_1_Июль_ВЕБМАСТ_БЕЛ" xfId="2185"/>
    <cellStyle name="_Январь_Февраль_1_Июль_ВЕБМАСТ_РЕЧ" xfId="2186"/>
    <cellStyle name="_Январь_Февраль_1_Июль_Дети" xfId="2187"/>
    <cellStyle name="_Январь_Февраль_1_Июль_Дистанц." xfId="2188"/>
    <cellStyle name="_Январь_Февраль_1_Июль_Индив." xfId="2189"/>
    <cellStyle name="_Январь_Февраль_1_Июль_Индив._БЕЛ" xfId="2190"/>
    <cellStyle name="_Январь_Февраль_1_Июль_Индив._РЕЧ" xfId="2191"/>
    <cellStyle name="_Январь_Февраль_1_Июль_Июнь" xfId="2192"/>
    <cellStyle name="_Январь_Февраль_1_Июль_Июнь_Август" xfId="2193"/>
    <cellStyle name="_Январь_Февраль_1_Июль_Июнь_Дистанц." xfId="2194"/>
    <cellStyle name="_Январь_Февраль_1_Июль_Июнь_Индив." xfId="2195"/>
    <cellStyle name="_Январь_Февраль_1_Июль_Июнь_КБУ" xfId="2196"/>
    <cellStyle name="_Январь_Февраль_1_Июль_КБУ" xfId="2197"/>
    <cellStyle name="_Январь_Февраль_1_Июль_КРН" xfId="2198"/>
    <cellStyle name="_Январь_Февраль_1_Июль_ОПШ" xfId="2199"/>
    <cellStyle name="_Январь_Февраль_1_Июль_СР" xfId="2200"/>
    <cellStyle name="_Январь_Февраль_1_Июнь" xfId="2201"/>
    <cellStyle name="_Январь_Февраль_1_Июнь_1" xfId="2202"/>
    <cellStyle name="_Январь_Февраль_1_Июнь_1_Август" xfId="2203"/>
    <cellStyle name="_Январь_Февраль_1_Июнь_1_Дистанц." xfId="2204"/>
    <cellStyle name="_Январь_Февраль_1_Июнь_1_Индив." xfId="2205"/>
    <cellStyle name="_Январь_Февраль_1_Июнь_1_КБУ" xfId="2206"/>
    <cellStyle name="_Январь_Февраль_1_Июнь_Август" xfId="2207"/>
    <cellStyle name="_Январь_Февраль_1_Июнь_Август_Дистанц." xfId="2208"/>
    <cellStyle name="_Январь_Февраль_1_Июнь_Август_Индив." xfId="2209"/>
    <cellStyle name="_Январь_Февраль_1_Июнь_БЕЛ" xfId="2210"/>
    <cellStyle name="_Январь_Февраль_1_Июнь_БИНТ" xfId="2211"/>
    <cellStyle name="_Январь_Февраль_1_Июнь_БИНТ_БЕЛ" xfId="2212"/>
    <cellStyle name="_Январь_Февраль_1_Июнь_БИНТ_РЕЧ" xfId="2213"/>
    <cellStyle name="_Январь_Февраль_1_Июнь_БУХ" xfId="2214"/>
    <cellStyle name="_Январь_Февраль_1_Июнь_БУХ_БЕЛ" xfId="2215"/>
    <cellStyle name="_Январь_Февраль_1_Июнь_БУХ_РЕЧ" xfId="2216"/>
    <cellStyle name="_Январь_Февраль_1_Июнь_ВЕБДИЗ" xfId="2217"/>
    <cellStyle name="_Январь_Февраль_1_Июнь_ВЕБМАСТ" xfId="2218"/>
    <cellStyle name="_Январь_Февраль_1_Июнь_ВЕБМАСТ_БЕЛ" xfId="2219"/>
    <cellStyle name="_Январь_Февраль_1_Июнь_ВЕБМАСТ_РЕЧ" xfId="2220"/>
    <cellStyle name="_Январь_Февраль_1_Июнь_Дети" xfId="2221"/>
    <cellStyle name="_Январь_Февраль_1_Июнь_Дистанц." xfId="2222"/>
    <cellStyle name="_Январь_Февраль_1_Июнь_Индив." xfId="2223"/>
    <cellStyle name="_Январь_Февраль_1_Июнь_Индив._БЕЛ" xfId="2224"/>
    <cellStyle name="_Январь_Февраль_1_Июнь_Индив._РЕЧ" xfId="2225"/>
    <cellStyle name="_Январь_Февраль_1_Июнь_Июнь" xfId="2226"/>
    <cellStyle name="_Январь_Февраль_1_Июнь_Июнь_Август" xfId="2227"/>
    <cellStyle name="_Январь_Февраль_1_Июнь_Июнь_Дистанц." xfId="2228"/>
    <cellStyle name="_Январь_Февраль_1_Июнь_Июнь_Индив." xfId="2229"/>
    <cellStyle name="_Январь_Февраль_1_Июнь_Июнь_КБУ" xfId="2230"/>
    <cellStyle name="_Январь_Февраль_1_Июнь_КБУ" xfId="2231"/>
    <cellStyle name="_Январь_Февраль_1_Июнь_КРН" xfId="2232"/>
    <cellStyle name="_Январь_Февраль_1_Июнь_ОПШ" xfId="2233"/>
    <cellStyle name="_Январь_Февраль_1_Июнь_СР" xfId="2234"/>
    <cellStyle name="_Январь_Февраль_1_КБУ" xfId="2235"/>
    <cellStyle name="_Январь_Февраль_1_КРН" xfId="2236"/>
    <cellStyle name="_Январь_Февраль_1_Май" xfId="2237"/>
    <cellStyle name="_Январь_Февраль_1_Май_Август" xfId="2238"/>
    <cellStyle name="_Январь_Февраль_1_Май_Август_Дистанц." xfId="2239"/>
    <cellStyle name="_Январь_Февраль_1_Май_Август_Индив." xfId="2240"/>
    <cellStyle name="_Январь_Февраль_1_Май_БЕЛ" xfId="2241"/>
    <cellStyle name="_Январь_Февраль_1_Май_БИНТ" xfId="2242"/>
    <cellStyle name="_Январь_Февраль_1_Май_БИНТ_БЕЛ" xfId="2243"/>
    <cellStyle name="_Январь_Февраль_1_Май_БИНТ_РЕЧ" xfId="2244"/>
    <cellStyle name="_Январь_Февраль_1_Май_ВЕБДИЗ" xfId="2245"/>
    <cellStyle name="_Январь_Февраль_1_Май_ВЕБМАСТ" xfId="2246"/>
    <cellStyle name="_Январь_Февраль_1_Май_ВЕБМАСТ_БЕЛ" xfId="2247"/>
    <cellStyle name="_Январь_Февраль_1_Май_ВЕБМАСТ_РЕЧ" xfId="2248"/>
    <cellStyle name="_Январь_Февраль_1_Май_Дети" xfId="2249"/>
    <cellStyle name="_Январь_Февраль_1_Май_Дистанц." xfId="2250"/>
    <cellStyle name="_Январь_Февраль_1_Май_Индив." xfId="2251"/>
    <cellStyle name="_Январь_Февраль_1_Май_Индив._БЕЛ" xfId="2252"/>
    <cellStyle name="_Январь_Февраль_1_Май_Индив._РЕЧ" xfId="2253"/>
    <cellStyle name="_Январь_Февраль_1_Май_Июнь" xfId="2254"/>
    <cellStyle name="_Январь_Февраль_1_Май_Июнь_Август" xfId="2255"/>
    <cellStyle name="_Январь_Февраль_1_Май_Июнь_Дистанц." xfId="2256"/>
    <cellStyle name="_Январь_Февраль_1_Май_Июнь_Индив." xfId="2257"/>
    <cellStyle name="_Январь_Февраль_1_Май_Июнь_КБУ" xfId="2258"/>
    <cellStyle name="_Январь_Февраль_1_Май_КБУ" xfId="2259"/>
    <cellStyle name="_Январь_Февраль_1_Май_КРН" xfId="2260"/>
    <cellStyle name="_Январь_Февраль_1_Май_ОПШ" xfId="2261"/>
    <cellStyle name="_Январь_Февраль_1_Май_СР" xfId="2262"/>
    <cellStyle name="_Январь_Февраль_1_ОПШ" xfId="2263"/>
    <cellStyle name="_Январь_Февраль_1_РЕЧ" xfId="2264"/>
    <cellStyle name="_Январь_Февраль_1_РЕЧ_БЕЛ" xfId="2265"/>
    <cellStyle name="_Январь_Февраль_1_РЕЧ_РЕЧ" xfId="2266"/>
    <cellStyle name="_Январь_Февраль_1_СИ" xfId="2267"/>
    <cellStyle name="_Январь_Февраль_1_СИ_БЕЛ" xfId="2268"/>
    <cellStyle name="_Январь_Февраль_1_СИ_РЕЧ" xfId="2269"/>
    <cellStyle name="_Январь_Февраль_1_СР" xfId="2270"/>
    <cellStyle name="_Январь_Февраль_1_СУБД" xfId="2271"/>
    <cellStyle name="_Январь_Февраль_1_СУБД_БЕЛ" xfId="2272"/>
    <cellStyle name="_Январь_Февраль_1_СУБД_РЕЧ" xfId="2273"/>
    <cellStyle name="_Январь_Февраль_БЕЛ" xfId="2274"/>
    <cellStyle name="_Январь_Февраль_РЕЧ" xfId="2275"/>
    <cellStyle name="_Январь_ФШ" xfId="2276"/>
    <cellStyle name="_Январь_ФШ_БЕЛ" xfId="2277"/>
    <cellStyle name="_Январь_ФШ_РЕЧ" xfId="2278"/>
    <cellStyle name="£ BP" xfId="2279"/>
    <cellStyle name="¥ JY" xfId="2280"/>
    <cellStyle name="20% - Accent1" xfId="2281"/>
    <cellStyle name="20% - Accent2" xfId="2282"/>
    <cellStyle name="20% - Accent3" xfId="2283"/>
    <cellStyle name="20% - Accent4" xfId="2284"/>
    <cellStyle name="20% - Accent5" xfId="2285"/>
    <cellStyle name="20% - Accent6" xfId="2286"/>
    <cellStyle name="20% - Акцент1 2" xfId="2287"/>
    <cellStyle name="20% - Акцент2 2" xfId="2288"/>
    <cellStyle name="40% - Accent1" xfId="2289"/>
    <cellStyle name="40% - Accent2" xfId="2290"/>
    <cellStyle name="40% - Accent3" xfId="2291"/>
    <cellStyle name="40% - Accent4" xfId="2292"/>
    <cellStyle name="40% - Accent5" xfId="2293"/>
    <cellStyle name="40% - Accent6" xfId="2294"/>
    <cellStyle name="60% - Accent1" xfId="2295"/>
    <cellStyle name="60% - Accent2" xfId="2296"/>
    <cellStyle name="60% - Accent3" xfId="2297"/>
    <cellStyle name="60% - Accent4" xfId="2298"/>
    <cellStyle name="60% - Accent5" xfId="2299"/>
    <cellStyle name="60% - Accent6" xfId="2300"/>
    <cellStyle name="Accent1" xfId="2301"/>
    <cellStyle name="Accent1 - 20%" xfId="2302"/>
    <cellStyle name="Accent1 - 40%" xfId="2303"/>
    <cellStyle name="Accent1 - 60%" xfId="2304"/>
    <cellStyle name="Accent2" xfId="2305"/>
    <cellStyle name="Accent2 - 20%" xfId="2306"/>
    <cellStyle name="Accent2 - 40%" xfId="2307"/>
    <cellStyle name="Accent2 - 60%" xfId="2308"/>
    <cellStyle name="Accent3" xfId="2309"/>
    <cellStyle name="Accent3 - 20%" xfId="2310"/>
    <cellStyle name="Accent3 - 40%" xfId="2311"/>
    <cellStyle name="Accent3 - 60%" xfId="2312"/>
    <cellStyle name="Accent4" xfId="2313"/>
    <cellStyle name="Accent4 - 20%" xfId="2314"/>
    <cellStyle name="Accent4 - 40%" xfId="2315"/>
    <cellStyle name="Accent4 - 60%" xfId="2316"/>
    <cellStyle name="Accent5" xfId="2317"/>
    <cellStyle name="Accent5 - 20%" xfId="2318"/>
    <cellStyle name="Accent5 - 40%" xfId="2319"/>
    <cellStyle name="Accent5 - 60%" xfId="2320"/>
    <cellStyle name="Accent6" xfId="2321"/>
    <cellStyle name="Accent6 - 20%" xfId="2322"/>
    <cellStyle name="Accent6 - 40%" xfId="2323"/>
    <cellStyle name="Accent6 - 60%" xfId="2324"/>
    <cellStyle name="aExchangeRate" xfId="2325"/>
    <cellStyle name="aNumber" xfId="2326"/>
    <cellStyle name="AssumptionHeader" xfId="2327"/>
    <cellStyle name="Bad" xfId="2328"/>
    <cellStyle name="Big" xfId="2329"/>
    <cellStyle name="Bold/Border" xfId="2330"/>
    <cellStyle name="Bullet" xfId="2331"/>
    <cellStyle name="Calculation" xfId="2332"/>
    <cellStyle name="Changeable" xfId="2333"/>
    <cellStyle name="Check Cell" xfId="2334"/>
    <cellStyle name="Comma  - Style1" xfId="2335"/>
    <cellStyle name="Comma  - Style2" xfId="2336"/>
    <cellStyle name="Comma  - Style3" xfId="2337"/>
    <cellStyle name="Comma  - Style4" xfId="2338"/>
    <cellStyle name="Comma  - Style5" xfId="2339"/>
    <cellStyle name="Comma  - Style6" xfId="2340"/>
    <cellStyle name="Comma  - Style7" xfId="2341"/>
    <cellStyle name="Comma  - Style8" xfId="2342"/>
    <cellStyle name="Comma [0]" xfId="2343"/>
    <cellStyle name="Comma_76 1 1401" xfId="2344"/>
    <cellStyle name="Curren - Style2" xfId="2345"/>
    <cellStyle name="Curren - Style2 2" xfId="2346"/>
    <cellStyle name="Curren - Style2 3" xfId="2347"/>
    <cellStyle name="Curren - Style2 4" xfId="2348"/>
    <cellStyle name="Curren - Style2 5" xfId="2349"/>
    <cellStyle name="Curren - Style2 6" xfId="2350"/>
    <cellStyle name="Curren - Style2 7" xfId="2351"/>
    <cellStyle name="Curren - Style2 8" xfId="2352"/>
    <cellStyle name="Currency [0]" xfId="2353"/>
    <cellStyle name="Currency0" xfId="2354"/>
    <cellStyle name="Currency-protected" xfId="2355"/>
    <cellStyle name="Dash" xfId="2356"/>
    <cellStyle name="Emphasis 1" xfId="2357"/>
    <cellStyle name="Emphasis 2" xfId="2358"/>
    <cellStyle name="Emphasis 3" xfId="2359"/>
    <cellStyle name="Euro" xfId="2360"/>
    <cellStyle name="Euro 2" xfId="2361"/>
    <cellStyle name="Euro 3" xfId="2362"/>
    <cellStyle name="Euro 4" xfId="2363"/>
    <cellStyle name="Euro 5" xfId="2364"/>
    <cellStyle name="Euro 6" xfId="2365"/>
    <cellStyle name="Euro 7" xfId="2366"/>
    <cellStyle name="Euro 8" xfId="2367"/>
    <cellStyle name="Explanatory Text" xfId="2368"/>
    <cellStyle name="Good" xfId="2369"/>
    <cellStyle name="Grey" xfId="2370"/>
    <cellStyle name="Header1" xfId="2371"/>
    <cellStyle name="Header2" xfId="2372"/>
    <cellStyle name="Heading 1" xfId="2373"/>
    <cellStyle name="Heading 2" xfId="2374"/>
    <cellStyle name="Heading 3" xfId="2375"/>
    <cellStyle name="Heading 4" xfId="2376"/>
    <cellStyle name="Hidden" xfId="2377"/>
    <cellStyle name="Hyperlink_Rep_tf2k8" xfId="2378"/>
    <cellStyle name="Index" xfId="2379"/>
    <cellStyle name="Input" xfId="2380"/>
    <cellStyle name="Input (%)" xfId="2381"/>
    <cellStyle name="Input (%) 2" xfId="2382"/>
    <cellStyle name="Input (%) 3" xfId="2383"/>
    <cellStyle name="Input (%) 4" xfId="2384"/>
    <cellStyle name="Input (%) 5" xfId="2385"/>
    <cellStyle name="Input (%) 6" xfId="2386"/>
    <cellStyle name="Input (%) 7" xfId="2387"/>
    <cellStyle name="Input (%) 8" xfId="2388"/>
    <cellStyle name="Input (?m)" xfId="2389"/>
    <cellStyle name="Input (?m) 2" xfId="2390"/>
    <cellStyle name="Input (?m) 3" xfId="2391"/>
    <cellStyle name="Input (?m) 4" xfId="2392"/>
    <cellStyle name="Input (?m) 5" xfId="2393"/>
    <cellStyle name="Input (?m) 6" xfId="2394"/>
    <cellStyle name="Input (?m) 7" xfId="2395"/>
    <cellStyle name="Input (?m) 8" xfId="2396"/>
    <cellStyle name="Input (£m)" xfId="2397"/>
    <cellStyle name="Input (£m) 2" xfId="2398"/>
    <cellStyle name="Input (£m) 3" xfId="2399"/>
    <cellStyle name="Input (£m) 4" xfId="2400"/>
    <cellStyle name="Input (£m) 5" xfId="2401"/>
    <cellStyle name="Input (£m) 6" xfId="2402"/>
    <cellStyle name="Input (£m) 7" xfId="2403"/>
    <cellStyle name="Input (£m) 8" xfId="2404"/>
    <cellStyle name="Input (No)" xfId="2405"/>
    <cellStyle name="Input [yellow]" xfId="2406"/>
    <cellStyle name="Input_CashFlow Report - september" xfId="2407"/>
    <cellStyle name="Item" xfId="2408"/>
    <cellStyle name="Linked Cell" xfId="2409"/>
    <cellStyle name="Migliaia (0)_MAIN" xfId="2410"/>
    <cellStyle name="Migliaia_Capital Expenditures" xfId="2411"/>
    <cellStyle name="Milliers [0]_laroux" xfId="2412"/>
    <cellStyle name="Milliers_laroux" xfId="2413"/>
    <cellStyle name="millions" xfId="2414"/>
    <cellStyle name="millions 2" xfId="2415"/>
    <cellStyle name="millions 3" xfId="2416"/>
    <cellStyle name="millions 4" xfId="2417"/>
    <cellStyle name="millions 5" xfId="2418"/>
    <cellStyle name="millions 6" xfId="2419"/>
    <cellStyle name="millions 7" xfId="2420"/>
    <cellStyle name="millions 8" xfId="2421"/>
    <cellStyle name="Mon?taire [0]_laroux" xfId="2422"/>
    <cellStyle name="Mon?taire_laroux" xfId="2423"/>
    <cellStyle name="Monétaire [0]_laroux" xfId="2424"/>
    <cellStyle name="Monétaire_laroux" xfId="2425"/>
    <cellStyle name="Neutral" xfId="2426"/>
    <cellStyle name="No_zero_hide" xfId="2427"/>
    <cellStyle name="Normal" xfId="2428"/>
    <cellStyle name="Normal - Style1" xfId="2429"/>
    <cellStyle name="Normal - Style1 2" xfId="2430"/>
    <cellStyle name="Normal - Style1 3" xfId="2431"/>
    <cellStyle name="Normal - Style1 4" xfId="2432"/>
    <cellStyle name="Normal - Style1 5" xfId="2433"/>
    <cellStyle name="Normal - Style1 6" xfId="2434"/>
    <cellStyle name="Normal - Style1 7" xfId="2435"/>
    <cellStyle name="Normal - Style1 8" xfId="2436"/>
    <cellStyle name="Normal (%)" xfId="2437"/>
    <cellStyle name="Normal (%) 2" xfId="2438"/>
    <cellStyle name="Normal (%) 3" xfId="2439"/>
    <cellStyle name="Normal (%) 4" xfId="2440"/>
    <cellStyle name="Normal (%) 5" xfId="2441"/>
    <cellStyle name="Normal (%) 6" xfId="2442"/>
    <cellStyle name="Normal (%) 7" xfId="2443"/>
    <cellStyle name="Normal (%) 8" xfId="2444"/>
    <cellStyle name="Normal (?m)" xfId="2445"/>
    <cellStyle name="Normal (?m) 2" xfId="2446"/>
    <cellStyle name="Normal (?m) 3" xfId="2447"/>
    <cellStyle name="Normal (?m) 4" xfId="2448"/>
    <cellStyle name="Normal (?m) 5" xfId="2449"/>
    <cellStyle name="Normal (?m) 6" xfId="2450"/>
    <cellStyle name="Normal (?m) 7" xfId="2451"/>
    <cellStyle name="Normal (?m) 8" xfId="2452"/>
    <cellStyle name="Normal (£m)" xfId="2453"/>
    <cellStyle name="Normal (£m) 2" xfId="2454"/>
    <cellStyle name="Normal (£m) 3" xfId="2455"/>
    <cellStyle name="Normal (£m) 4" xfId="2456"/>
    <cellStyle name="Normal (£m) 5" xfId="2457"/>
    <cellStyle name="Normal (£m) 6" xfId="2458"/>
    <cellStyle name="Normal (£m) 7" xfId="2459"/>
    <cellStyle name="Normal (£m) 8" xfId="2460"/>
    <cellStyle name="Normal (No)" xfId="2461"/>
    <cellStyle name="Normal (x)" xfId="2462"/>
    <cellStyle name="Normal (x) 2" xfId="2463"/>
    <cellStyle name="Normal (x) 3" xfId="2464"/>
    <cellStyle name="Normal (x) 4" xfId="2465"/>
    <cellStyle name="Normal (x) 5" xfId="2466"/>
    <cellStyle name="Normal (x) 6" xfId="2467"/>
    <cellStyle name="Normal (x) 7" xfId="2468"/>
    <cellStyle name="Normal (x) 8" xfId="2469"/>
    <cellStyle name="Normal 2" xfId="2470"/>
    <cellStyle name="Normal 3" xfId="2471"/>
    <cellStyle name="Normal 4" xfId="2472"/>
    <cellStyle name="Normal 5" xfId="2473"/>
    <cellStyle name="Normal_ Profit &amp; Loss - KA " xfId="2474"/>
    <cellStyle name="Normal1" xfId="2475"/>
    <cellStyle name="Normale_ cellular Costs" xfId="2476"/>
    <cellStyle name="Note" xfId="2477"/>
    <cellStyle name="Note 2" xfId="2478"/>
    <cellStyle name="Note 3" xfId="2479"/>
    <cellStyle name="Note 4" xfId="2480"/>
    <cellStyle name="Note 5" xfId="2481"/>
    <cellStyle name="Note 6" xfId="2482"/>
    <cellStyle name="Note 7" xfId="2483"/>
    <cellStyle name="Note 8" xfId="2484"/>
    <cellStyle name="Output" xfId="2485"/>
    <cellStyle name="Percent [2]" xfId="2486"/>
    <cellStyle name="Protected" xfId="2487"/>
    <cellStyle name="Sheet Title" xfId="2488"/>
    <cellStyle name="Standard 2" xfId="2489"/>
    <cellStyle name="Standard_HLR Unit Price (1)" xfId="2490"/>
    <cellStyle name="Table" xfId="2491"/>
    <cellStyle name="TableStyleLight1" xfId="2492"/>
    <cellStyle name="Title" xfId="2493"/>
    <cellStyle name="Total" xfId="2494"/>
    <cellStyle name="Total of totals" xfId="2495"/>
    <cellStyle name="Tusental (0)_Technical Sheet" xfId="2496"/>
    <cellStyle name="Tusental_Technical Sheet" xfId="2497"/>
    <cellStyle name="Unlocked" xfId="2498"/>
    <cellStyle name="Valuta (0)_ cellular Costs" xfId="2499"/>
    <cellStyle name="Valuta_ cellular Costs" xfId="2500"/>
    <cellStyle name="vanster" xfId="2501"/>
    <cellStyle name="W?hrung [0]_HLR Unit Price (1)" xfId="2502"/>
    <cellStyle name="W?hrung_HLR Unit Price (1)" xfId="2503"/>
    <cellStyle name="Warning" xfId="2504"/>
    <cellStyle name="Warning Text" xfId="2505"/>
    <cellStyle name="Акцент1 2" xfId="2506"/>
    <cellStyle name="Гиперссылка 2" xfId="2507"/>
    <cellStyle name="Денежный [0] 2" xfId="2508"/>
    <cellStyle name="Денежный 2" xfId="2509"/>
    <cellStyle name="Денежный 2 2" xfId="2510"/>
    <cellStyle name="Денежный 2 2 2" xfId="2511"/>
    <cellStyle name="Денежный 3" xfId="2512"/>
    <cellStyle name="Обычный" xfId="0" builtinId="0"/>
    <cellStyle name="Обычный 10" xfId="2"/>
    <cellStyle name="Обычный 103" xfId="2513"/>
    <cellStyle name="Обычный 11" xfId="2514"/>
    <cellStyle name="Обычный 12" xfId="2515"/>
    <cellStyle name="Обычный 13" xfId="2516"/>
    <cellStyle name="Обычный 14" xfId="2517"/>
    <cellStyle name="Обычный 14 2" xfId="2518"/>
    <cellStyle name="Обычный 15" xfId="2519"/>
    <cellStyle name="Обычный 16" xfId="2520"/>
    <cellStyle name="Обычный 2" xfId="2521"/>
    <cellStyle name="Обычный 2 2" xfId="2522"/>
    <cellStyle name="Обычный 2 2 2" xfId="2523"/>
    <cellStyle name="Обычный 2 3" xfId="2524"/>
    <cellStyle name="Обычный 2 4" xfId="2525"/>
    <cellStyle name="Обычный 2 5" xfId="2526"/>
    <cellStyle name="Обычный 2 6" xfId="2527"/>
    <cellStyle name="Обычный 2 7" xfId="2528"/>
    <cellStyle name="Обычный 2 8" xfId="2529"/>
    <cellStyle name="Обычный 3" xfId="2530"/>
    <cellStyle name="Обычный 3 2" xfId="2531"/>
    <cellStyle name="Обычный 3 2 4" xfId="2532"/>
    <cellStyle name="Обычный 3 3" xfId="2533"/>
    <cellStyle name="Обычный 3 4" xfId="2534"/>
    <cellStyle name="Обычный 3 5" xfId="2535"/>
    <cellStyle name="Обычный 3 6" xfId="2536"/>
    <cellStyle name="Обычный 3 7" xfId="2537"/>
    <cellStyle name="Обычный 3 8" xfId="2538"/>
    <cellStyle name="Обычный 3 9" xfId="2539"/>
    <cellStyle name="Обычный 4" xfId="2540"/>
    <cellStyle name="Обычный 4 12" xfId="2541"/>
    <cellStyle name="Обычный 4 2" xfId="2542"/>
    <cellStyle name="Обычный 4 3" xfId="2543"/>
    <cellStyle name="Обычный 42" xfId="2544"/>
    <cellStyle name="Обычный 48" xfId="2545"/>
    <cellStyle name="Обычный 49" xfId="2546"/>
    <cellStyle name="Обычный 5" xfId="2547"/>
    <cellStyle name="Обычный 5 2" xfId="2548"/>
    <cellStyle name="Обычный 5 24" xfId="2549"/>
    <cellStyle name="Обычный 53" xfId="2550"/>
    <cellStyle name="Обычный 57" xfId="2551"/>
    <cellStyle name="Обычный 6" xfId="2552"/>
    <cellStyle name="Обычный 6 2" xfId="2553"/>
    <cellStyle name="Обычный 6 3" xfId="2554"/>
    <cellStyle name="Обычный 6 4" xfId="2555"/>
    <cellStyle name="Обычный 62" xfId="2556"/>
    <cellStyle name="Обычный 7" xfId="2557"/>
    <cellStyle name="Обычный 7 2" xfId="2558"/>
    <cellStyle name="Обычный 8" xfId="2559"/>
    <cellStyle name="Обычный 9" xfId="2560"/>
    <cellStyle name="Обычный_амортизация" xfId="3"/>
    <cellStyle name="Примечание 2" xfId="2561"/>
    <cellStyle name="Примечание 3" xfId="2562"/>
    <cellStyle name="Примечание 4" xfId="2563"/>
    <cellStyle name="Примечание 5" xfId="2564"/>
    <cellStyle name="Примечание 6" xfId="2565"/>
    <cellStyle name="Процентный 12" xfId="2566"/>
    <cellStyle name="Процентный 2" xfId="2567"/>
    <cellStyle name="Процентный 2 2" xfId="2568"/>
    <cellStyle name="Процентный 2 5 2" xfId="2569"/>
    <cellStyle name="Процентный 2 6" xfId="2570"/>
    <cellStyle name="Процентный 2 6 2" xfId="2571"/>
    <cellStyle name="Процентный 3" xfId="2572"/>
    <cellStyle name="Процентный 3 2" xfId="2573"/>
    <cellStyle name="Процентный 4" xfId="2574"/>
    <cellStyle name="Процентный 5" xfId="2575"/>
    <cellStyle name="Процентный 6" xfId="2576"/>
    <cellStyle name="Стиль 1" xfId="2577"/>
    <cellStyle name="Стиль_названий" xfId="2578"/>
    <cellStyle name="Тысячи (0)" xfId="2579"/>
    <cellStyle name="Тысячи [0]_Barum" xfId="2580"/>
    <cellStyle name="Тысячи_Barum" xfId="2581"/>
    <cellStyle name="Финансовый" xfId="1" builtinId="3"/>
    <cellStyle name="Финансовый 12" xfId="2582"/>
    <cellStyle name="Финансовый 12 2" xfId="2583"/>
    <cellStyle name="Финансовый 12 3" xfId="2584"/>
    <cellStyle name="Финансовый 2" xfId="4"/>
    <cellStyle name="Финансовый 2 2" xfId="2585"/>
    <cellStyle name="Финансовый 2 3" xfId="2586"/>
    <cellStyle name="Финансовый 3" xfId="5"/>
    <cellStyle name="Финансовый 3 2" xfId="2587"/>
    <cellStyle name="Финансовый 3 3" xfId="2588"/>
    <cellStyle name="Финансовый 4" xfId="2589"/>
    <cellStyle name="Финансовый 4 2" xfId="2590"/>
    <cellStyle name="Финансовый 4 3" xfId="2591"/>
    <cellStyle name="Финансовый 5" xfId="2592"/>
    <cellStyle name="Финансовый 6" xfId="2593"/>
    <cellStyle name="Финансовый 6 2" xfId="2594"/>
    <cellStyle name="Финансовый 6 3" xfId="2595"/>
    <cellStyle name="Финансовый 7" xfId="2596"/>
    <cellStyle name="Финансовый 8" xfId="2597"/>
    <cellStyle name="Финансовый 9" xfId="25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My%20Documents\Cash\&#1060;&#1080;&#1083;&#1080;&#1072;&#1083;&#1099;%20(&#1082;&#1101;&#10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kivikko\Local%20Settings\Temporary%20Internet%20Files\OLKACE\Budget_template_1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CLAD\BALANCE\Vm__gsm98-09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Budget%202002\Budget%202002%20&#1091;&#1090;&#1074;&#1077;&#1088;&#1078;&#1076;&#1077;&#1085;&#1085;&#1099;&#1081;%20140302\REGIONAL_BUDGET_2002_06_03\Oper\&#1057;&#1074;&#1086;&#1076;&#1085;&#1099;&#1081;%20&#1041;&#1102;&#1076;&#1078;&#1077;&#1090;%202002_op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zyrenko.n/Local%20Settings/Temporary%20Internet%20Files/OLK25F/&#1052;&#1086;&#1076;&#1077;&#1083;&#1100;_&#1090;&#1086;&#1083;&#1100;&#1082;&#1086;%20&#1089;&#1090;&#1088;&#1086;&#1081;&#1082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Documents%20and%20Settings\sandeou1\Local%20Settings\Temporary%20Internet%20Files\OLK15\&#1040;&#1074;&#1075;&#1091;&#1089;&#1090;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Norlet\MOBA_LM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roggina.n\Local%20Settings\Temporary%20Internet%20Files\OLK4B\&#1054;&#1090;&#1095;&#1077;&#1090;&#1085;&#1086;&#1089;&#1090;&#1100;\&#1057;&#1047;&#1060;\&#1080;&#1090;&#1086;&#1075;&#1080;%20&#1075;&#1086;&#1076;&#1072;\dec%202005_13%20&#1087;&#1077;&#1088;&#1080;&#1086;&#1076;_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&#1057;&#1074;&#1103;&#1079;&#10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WINDOWS\TEMP\Rep_tf2k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&#1057;&#1053;&#1045;&#1046;&#1048;&#1053;&#1050;&#1040;\Documents\&#1045;&#1088;&#1084;&#1072;&#1082;&#1086;&#1074;&#1072;%20&#1057;&#1053;&#1045;&#1046;&#1048;&#1053;&#1050;&#1040;\&#1045;&#1088;&#1084;&#1072;&#1082;&#1086;&#1074;&#1072;%20&#1051;&#1102;&#1076;&#1084;&#1080;&#1083;&#1072;\&#1055;&#1056;&#1045;&#1049;&#1057;&#1050;&#1059;&#1056;&#1040;&#1053;&#1058;\&#1055;&#1088;&#1072;&#1081;&#1089;%20&#1041;&#1072;&#1089;&#1089;&#1077;&#1081;&#1085;\Users\&#1057;&#1053;&#1045;&#1046;&#1048;&#1053;&#1050;&#1040;\Documents\&#1045;&#1088;&#1084;&#1072;&#1082;&#1086;&#1074;&#1072;%20&#1057;&#1053;&#1045;&#1046;&#1048;&#1053;&#1050;&#1040;\&#1045;&#1088;&#1084;&#1072;&#1082;&#1086;&#1074;&#1072;%20&#1051;&#1102;&#1076;&#1084;&#1080;&#1083;&#1072;\!%20&#1055;&#1083;&#1072;&#1085;%20&#1060;&#1061;&#1044;%20&#1080;%20&#1054;&#1090;&#1095;&#1077;&#1090;&#1099;\&#1045;&#1078;&#1077;&#1084;&#1077;&#1089;&#1103;&#1095;&#1085;&#1072;&#1103;%20&#1056;&#1059;&#1050;&#1054;&#1042;&#1054;&#1044;&#1057;&#1058;&#1042;&#1059;\B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My%20Documents\BPlan\&#1057;&#1074;&#1086;&#1076;&#1085;&#1099;&#1081;%20&#1041;&#1102;&#1076;&#1078;&#1077;&#1090;%202002_&#1086;&#1087;&#1077;&#1088;&#107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fsrv\groups\Finans\&#1052;&#1045;&#1043;&#1040;&#1060;&#1054;&#1053;\&#1041;&#1102;&#1076;&#1078;&#1077;&#1090;\&#1041;&#1070;&#1044;&#1046;&#1045;&#1058;_2006_&#1074;%20&#1057;&#1047;&#1060;\&#1054;&#1090;&#1076;&#1077;&#1083;&#1077;&#1085;&#1080;&#1103;\&#1055;&#1086;&#1085;&#1086;&#1084;&#1072;&#1088;&#1077;&#1074;%201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3/&#1041;&#1070;&#1044;&#1046;&#1045;&#1058;-2004_3-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1/&#1056;&#1072;&#1079;&#1074;&#1080;&#1090;&#1080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d\DD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nts%20and%20Settings\Novgorodskaia.V\Local%20Settings\Temporary%20Internet%20Files\OLKC6\Rep_tf2k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nts%20and%20Settings\droggina.n\My%20Documents\&#1041;&#1070;&#1044;&#1046;&#1045;&#1058;%202006\&#1054;&#1058;%20&#1054;&#1058;&#1042;&#1045;&#1058;&#1057;&#1058;&#1042;&#1045;&#1053;&#1053;&#1067;&#1061;\&#1043;&#1086;&#1089;&#1087;&#1086;&#1096;&#1083;&#1080;&#1085;&#1072;\&#1043;&#1086;&#1089;&#1087;&#1086;&#1096;&#1083;&#1080;&#1085;&#1072;_504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\groups\Documents%20and%20Settings\kireev.m\My%20Documents\&#1044;&#1086;&#1082;&#1059;&#1084;&#1077;&#1085;&#1090;&#1099;\OPERATIVNIY%20PLAN\2005\&#1071;&#1085;&#1074;&#1072;&#1088;&#1100;\&#1054;&#1087;&#1077;&#1088;&#1087;&#1083;&#1072;&#1085;%20&#1071;&#1085;&#1074;&#1072;&#1088;&#1100;%20&#1085;&#1086;&#1074;%20&#1089;&#1090;&#1088;&#1086;&#1082;&#10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~1\STAROB~1\LOCALS~1\Temp\Documents%20and%20Settings\shadrina.l\Local%20Settings\Temporary%20Internet%20Files\OLK92\&#1060;&#1086;&#1088;&#1084;&#1072;%20&#1079;&#1072;&#1103;&#1074;&#1082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~1\droggina.n\LOCALS~1\Temp\_tc\&#1048;&#1058;_&#1080;&#1089;&#1087;&#1088;&#1072;&#1074;&#1083;&#1077;&#1085;&#1085;&#1086;&#1077;\&#1086;&#1090;&#1076;&#1077;&#1083;%20IT_&#1057;&#1060;(&#1058;&#1074;&#1077;&#1088;&#1100;%20&#1087;&#1083;&#1072;&#1090;&#1080;&#1090;%20&#1079;&#1072;%20&#1089;&#1077;&#1073;&#1103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nts%20and%20Settings\ivushkina.t\Local%20Settings\Temporary%20Internet%20Files\OLK971\&#1051;&#1091;&#1085;&#1077;&#1074;%201010%2027%2010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&#1057;&#1077;&#1074;&#1077;&#1088;&#1085;&#1099;&#1081;%20&#1092;&#1080;&#1083;&#1080;&#1072;&#1083;%20&#1052;&#1086;&#1073;&#1080;&#1082;&#1086;&#1084;-&#1062;&#1077;&#1085;&#1090;&#1088;&#1072;\&#1054;&#1087;&#1077;&#1088;%20&#1087;&#1083;&#1072;&#1085;&#1099;\&#1052;&#1072;&#1088;&#1090;\&#1057;&#1060;%20&#1052;&#1062;%20&#1052;&#1072;&#1088;&#1090;%2020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nts%20and%20Settings\lavrov.k\Local%20Settings\Temporary%20Internet%20Files\OLK9\Budget_Tax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talinamn/Desktop/&#1050;&#1091;&#1079;&#1085;&#1077;&#1094;&#1086;&#1074;&#1072;%20&#1054;.&#1053;/&#1055;&#1083;&#1072;&#1085;%20&#1060;&#1061;&#1044;%202021/&#1041;&#1102;&#1076;&#1078;&#1077;&#1090;%202021%20-%20&#1080;&#1090;&#1086;&#1075;&#1086;&#1074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74;&#1077;&#1088;&#1085;&#1099;&#1081;%20&#1092;&#1080;&#1083;&#1080;&#1072;&#1083;%20&#1052;&#1086;&#1073;&#1080;&#1082;&#1086;&#1084;-&#1062;&#1077;&#1085;&#1090;&#1088;&#1072;\&#1054;&#1087;&#1077;&#1088;%20&#1087;&#1083;&#1072;&#1085;&#1099;\&#1052;&#1072;&#1088;&#1090;\&#1057;&#1060;%20&#1052;&#1062;%20&#1052;&#1072;&#1088;&#1090;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&#1041;&#1102;&#1076;&#1078;&#1077;&#1090;%202006\&#1042;&#1086;&#1083;&#1086;&#1076;&#1080;&#1085;\&#1042;&#1086;&#1083;&#1086;&#1076;&#1080;&#1085;\76%201\76%201%201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2/&#1041;&#1070;&#1044;&#1046;&#1045;&#1058;-2004_2-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Budget%202002\Budget%202002%20&#1091;&#1090;&#1074;&#1077;&#1088;&#1078;&#1076;&#1077;&#1085;&#1085;&#1099;&#1081;%20140302\SAP\REGIONAL_BUDGET_2002_06_03%20&#1089;%20&#1083;&#1080;&#1094;&#1077;&#1085;&#1079;&#1080;&#1077;&#1081;%20&#1076;&#1086;&#1089;&#1090;&#1072;&#1074;&#1082;&#1072;%20&#1082;&#1072;&#1082;%20&#1091;%20&#1057;&#1077;&#1074;&#1099;%20&#1079;&#1072;&#1075;&#1088;&#1091;&#1078;&#1077;&#1085;&#1085;&#1099;&#1081;%20&#1074;%20&#1057;&#1040;&#10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NIMATE\SECURE\Production\2D_REPNew2.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&#1057;&#1053;&#1045;&#1046;&#1048;&#1053;&#1050;&#1040;\Documents\&#1045;&#1088;&#1084;&#1072;&#1082;&#1086;&#1074;&#1072;%20&#1057;&#1053;&#1045;&#1046;&#1048;&#1053;&#1050;&#1040;\&#1045;&#1088;&#1084;&#1072;&#1082;&#1086;&#1074;&#1072;%20&#1051;&#1102;&#1076;&#1084;&#1080;&#1083;&#1072;\!%20&#1055;&#1083;&#1072;&#1085;%20&#1060;&#1061;&#1044;%20&#1080;%20&#1054;&#1090;&#1095;&#1077;&#1090;&#1099;\!%20&#1044;&#1086;&#1093;&#1086;&#1076;&#1099;%20&#1080;%20&#1088;&#1072;&#1089;&#1093;&#1086;&#1076;&#1099;%20%202013_2014\CAPERS\CAPRAPSCH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0 ar"/>
      <sheetName val="1200 vol"/>
      <sheetName val="1300 kalin"/>
      <sheetName val="1400 nov"/>
      <sheetName val="1500 mur"/>
      <sheetName val="1600 pet"/>
      <sheetName val="1700 psk"/>
      <sheetName val="Total"/>
      <sheetName val="Main"/>
      <sheetName val="Пр.5_ПЛ_АП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 page"/>
      <sheetName val="Subs."/>
      <sheetName val="CapEx"/>
      <sheetName val="Komi"/>
      <sheetName val="P&amp;LNew (add)04"/>
      <sheetName val="Dep_OpEx"/>
      <sheetName val="2003"/>
      <sheetName val="Нормативная информация"/>
      <sheetName val="Main"/>
      <sheetName val="U1.10.12m RAS lead 311204 nwgsm"/>
      <sheetName val="F1_detail"/>
      <sheetName val="First_page"/>
      <sheetName val="Subs_"/>
      <sheetName val="P&amp;LNew_(add)04"/>
      <sheetName val="Нормативная_информация"/>
      <sheetName val="U1_10_12m_RAS_lead_311204_nwgsm"/>
      <sheetName val="Budget_template_19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ook value"/>
      <sheetName val="Cum.Depreciation"/>
      <sheetName val="NBV"/>
      <sheetName val="Sales"/>
      <sheetName val="Budget1"/>
      <sheetName val="FP-P&amp;L1"/>
      <sheetName val="MR-BS"/>
      <sheetName val="MR-P&amp;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&quot;Rep_tf&quot;"/>
      <sheetName val="Contents"/>
      <sheetName val="Sales"/>
      <sheetName val="Profit"/>
      <sheetName val="Balance"/>
      <sheetName val="Cash"/>
      <sheetName val="Invetsments"/>
      <sheetName val="Investments (SPb)"/>
      <sheetName val="I (Explained)"/>
      <sheetName val="Осн. константы"/>
      <sheetName val="Fixed Costs"/>
      <sheetName val="Fixed Costs (Regions)"/>
      <sheetName val="Invetsments (Regions)"/>
      <sheetName val="Fixed Costs (Spb)"/>
      <sheetName val="FC (Explained)"/>
      <sheetName val="Other (Spb)"/>
      <sheetName val="Salary"/>
      <sheetName val="Fin. Inc. &amp; Expenses"/>
      <sheetName val="Loans"/>
      <sheetName val="Leasing"/>
      <sheetName val="Add. Info"/>
      <sheetName val="Comparison"/>
      <sheetName val="Chart 1"/>
      <sheetName val="Контроль"/>
      <sheetName val="#History"/>
      <sheetName val="ФП"/>
      <sheetName val="%"/>
      <sheetName val="Внешнеэк."/>
      <sheetName val="Марк. (всё)"/>
      <sheetName val="Беспл. минуты"/>
      <sheetName val="Лунёв"/>
      <sheetName val="Отдел_роуминга"/>
      <sheetName val="Маркетинг"/>
      <sheetName val="Струк. 0"/>
      <sheetName val="Струк. 1 - Препэйд"/>
      <sheetName val="Струк. 2 - 199 БС"/>
      <sheetName val="Струк. 3 - 298 БС"/>
      <sheetName val="Струк. 4 - 373 БС"/>
      <sheetName val="ОР 0"/>
      <sheetName val="ОР 1 (Препэйд)"/>
      <sheetName val="ОР 2 - 199 БС"/>
      <sheetName val="ОР 3 - 298 БС"/>
      <sheetName val="ОР 4 - 373 БС"/>
      <sheetName val="168 стр."/>
      <sheetName val="Маркетинг проч."/>
      <sheetName val="Маркетинг (бонусы)"/>
      <sheetName val="Регионы"/>
      <sheetName val="Горлачёв"/>
      <sheetName val="Горлачев (вспомог.)"/>
      <sheetName val="Секретариат"/>
      <sheetName val="Страховка"/>
      <sheetName val="Ковш"/>
      <sheetName val="IT "/>
      <sheetName val="Аренда об. и техподд."/>
      <sheetName val="Горлачёв 2"/>
      <sheetName val="ИСУ"/>
      <sheetName val="Аммортизация"/>
      <sheetName val="Аммортизация (Регионы)"/>
      <sheetName val="122"/>
      <sheetName val="Охрана труда"/>
      <sheetName val="Володин"/>
      <sheetName val="Юр. отдел"/>
      <sheetName val="Обучение"/>
      <sheetName val="270.1"/>
      <sheetName val="Охрана"/>
      <sheetName val="Командировочные"/>
      <sheetName val="Содержание"/>
      <sheetName val="SALES_channel"/>
      <sheetName val="100% износ ОС иНМА"/>
      <sheetName val="=Нов. тех."/>
      <sheetName val="Роум_брокер"/>
      <sheetName val="График_подготовки"/>
      <sheetName val="Диаг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4">
          <cell r="F94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ash (NPV)"/>
      <sheetName val="Инвестиции"/>
      <sheetName val="P&amp;L"/>
    </sheetNames>
    <sheetDataSet>
      <sheetData sheetId="0" refreshError="1"/>
      <sheetData sheetId="1">
        <row r="13">
          <cell r="L13">
            <v>1007.0928</v>
          </cell>
        </row>
        <row r="49">
          <cell r="C49">
            <v>0.16</v>
          </cell>
        </row>
        <row r="58">
          <cell r="C58">
            <v>83.805271326510479</v>
          </cell>
        </row>
        <row r="59">
          <cell r="C59">
            <v>0.16028428622448226</v>
          </cell>
        </row>
        <row r="84">
          <cell r="C84">
            <v>93</v>
          </cell>
        </row>
        <row r="86">
          <cell r="A86">
            <v>83.805271326510479</v>
          </cell>
        </row>
      </sheetData>
      <sheetData sheetId="2">
        <row r="17">
          <cell r="M17">
            <v>12711.864406779661</v>
          </cell>
        </row>
      </sheetData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(Cum-my) (Br)"/>
      <sheetName val="Title"/>
      <sheetName val="Sonera"/>
      <sheetName val="SE_TI"/>
      <sheetName val="Balance (Br)"/>
      <sheetName val="BS_TI"/>
      <sheetName val="Balance1"/>
      <sheetName val="P&amp;L1.С"/>
      <sheetName val="Main1"/>
      <sheetName val="P&amp;L (Cum-my)"/>
      <sheetName val="Main (Br)"/>
      <sheetName val="Balance"/>
      <sheetName val="ManRep"/>
      <sheetName val="Main"/>
      <sheetName val="Б (P&amp;L)"/>
      <sheetName val="Б (P&amp;L) (Br)"/>
      <sheetName val="Б (Bal)"/>
      <sheetName val="P&amp;L (Cum)"/>
      <sheetName val="P&amp;L"/>
      <sheetName val="Б1"/>
      <sheetName val="Загрузка"/>
      <sheetName val="FinRep"/>
      <sheetName val="OperRep"/>
      <sheetName val="Контроли"/>
      <sheetName val="1H (стар.)"/>
      <sheetName val="Поправки"/>
      <sheetName val="Main (English)"/>
      <sheetName val="HELP"/>
      <sheetName val="PFT Sup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O4" t="str">
            <v>Jun</v>
          </cell>
        </row>
        <row r="5">
          <cell r="O5" t="str">
            <v>Факт</v>
          </cell>
        </row>
        <row r="7">
          <cell r="O7">
            <v>24161.718999999997</v>
          </cell>
        </row>
        <row r="8">
          <cell r="O8">
            <v>4451.8686200000011</v>
          </cell>
        </row>
        <row r="9">
          <cell r="O9">
            <v>14521.550379999997</v>
          </cell>
        </row>
        <row r="10">
          <cell r="O10">
            <v>2212</v>
          </cell>
        </row>
        <row r="11">
          <cell r="O11">
            <v>2971</v>
          </cell>
        </row>
        <row r="12">
          <cell r="O12">
            <v>5.3000000000000114</v>
          </cell>
        </row>
        <row r="13">
          <cell r="O13">
            <v>699.2</v>
          </cell>
        </row>
        <row r="14">
          <cell r="O14">
            <v>24860.918999999998</v>
          </cell>
        </row>
        <row r="16">
          <cell r="O16">
            <v>5665</v>
          </cell>
        </row>
        <row r="17">
          <cell r="O17">
            <v>0.22786768260658427</v>
          </cell>
        </row>
        <row r="19">
          <cell r="O19">
            <v>19195.918999999998</v>
          </cell>
        </row>
        <row r="20">
          <cell r="O20">
            <v>0.7721323173934157</v>
          </cell>
        </row>
        <row r="23">
          <cell r="O23">
            <v>113.29999999999995</v>
          </cell>
        </row>
        <row r="24">
          <cell r="O24">
            <v>816.59999999999945</v>
          </cell>
        </row>
        <row r="25">
          <cell r="O25">
            <v>527.59999999999991</v>
          </cell>
        </row>
        <row r="26">
          <cell r="O26">
            <v>254.29999999999995</v>
          </cell>
        </row>
        <row r="27">
          <cell r="O27">
            <v>412.40000000000009</v>
          </cell>
        </row>
        <row r="28">
          <cell r="O28">
            <v>66.5</v>
          </cell>
        </row>
        <row r="29">
          <cell r="O29">
            <v>2106.2999999999993</v>
          </cell>
        </row>
        <row r="30">
          <cell r="O30">
            <v>1484.5</v>
          </cell>
        </row>
        <row r="31">
          <cell r="O31">
            <v>5781.4999999999982</v>
          </cell>
        </row>
        <row r="33">
          <cell r="O33">
            <v>13414.419</v>
          </cell>
        </row>
        <row r="34">
          <cell r="O34">
            <v>0.53957856505626367</v>
          </cell>
        </row>
        <row r="36">
          <cell r="O36">
            <v>2834.8999999999996</v>
          </cell>
        </row>
        <row r="37">
          <cell r="O37">
            <v>1610.7999999999993</v>
          </cell>
        </row>
        <row r="38">
          <cell r="O38">
            <v>1224.1000000000004</v>
          </cell>
        </row>
        <row r="40">
          <cell r="O40">
            <v>10579.519</v>
          </cell>
        </row>
        <row r="41">
          <cell r="O41">
            <v>0.42554818669414435</v>
          </cell>
        </row>
        <row r="44">
          <cell r="O44">
            <v>0</v>
          </cell>
        </row>
        <row r="45">
          <cell r="O45">
            <v>83.399999999999977</v>
          </cell>
        </row>
        <row r="46">
          <cell r="O46">
            <v>0</v>
          </cell>
        </row>
        <row r="47">
          <cell r="O47">
            <v>84.700000000000045</v>
          </cell>
        </row>
        <row r="48">
          <cell r="O48">
            <v>168.10000000000002</v>
          </cell>
        </row>
        <row r="49">
          <cell r="O49">
            <v>96.899999999999977</v>
          </cell>
        </row>
        <row r="50">
          <cell r="O50">
            <v>615.19999999999982</v>
          </cell>
        </row>
        <row r="51">
          <cell r="O51">
            <v>712.0999999999998</v>
          </cell>
        </row>
        <row r="52">
          <cell r="O52">
            <v>-543.99999999999977</v>
          </cell>
        </row>
        <row r="54">
          <cell r="O54">
            <v>2735.3999999999996</v>
          </cell>
        </row>
        <row r="55">
          <cell r="O55">
            <v>0.20391490678798685</v>
          </cell>
        </row>
        <row r="57">
          <cell r="O57">
            <v>7300.1190000000006</v>
          </cell>
        </row>
        <row r="58">
          <cell r="O58">
            <v>0.29363834056174676</v>
          </cell>
        </row>
        <row r="60">
          <cell r="O60">
            <v>722</v>
          </cell>
        </row>
        <row r="61">
          <cell r="O61">
            <v>1152230</v>
          </cell>
        </row>
        <row r="62">
          <cell r="O62">
            <v>344552</v>
          </cell>
        </row>
        <row r="63">
          <cell r="O63">
            <v>108677.674</v>
          </cell>
        </row>
        <row r="64">
          <cell r="O64">
            <v>15664.981</v>
          </cell>
        </row>
        <row r="67">
          <cell r="O67" t="str">
            <v>Jun</v>
          </cell>
        </row>
        <row r="68">
          <cell r="O68" t="str">
            <v>Факт</v>
          </cell>
        </row>
        <row r="71">
          <cell r="O71">
            <v>19713.7</v>
          </cell>
        </row>
        <row r="72">
          <cell r="O72">
            <v>2849.7</v>
          </cell>
        </row>
        <row r="73">
          <cell r="O73">
            <v>7048.4</v>
          </cell>
        </row>
        <row r="74">
          <cell r="O74">
            <v>7293.6</v>
          </cell>
        </row>
        <row r="75">
          <cell r="O75">
            <v>966.2</v>
          </cell>
        </row>
        <row r="76">
          <cell r="O76">
            <v>0</v>
          </cell>
        </row>
        <row r="77">
          <cell r="O77">
            <v>10071.200000000001</v>
          </cell>
        </row>
        <row r="78">
          <cell r="O78">
            <v>7613.3</v>
          </cell>
        </row>
        <row r="79">
          <cell r="O79">
            <v>0</v>
          </cell>
        </row>
        <row r="80">
          <cell r="O80">
            <v>55556.100000000006</v>
          </cell>
        </row>
        <row r="83">
          <cell r="O83">
            <v>2811.6</v>
          </cell>
        </row>
        <row r="84">
          <cell r="O84">
            <v>74458.399999999994</v>
          </cell>
        </row>
        <row r="85">
          <cell r="O85">
            <v>56836.236620000003</v>
          </cell>
        </row>
        <row r="86">
          <cell r="O86">
            <v>17622.163379999991</v>
          </cell>
        </row>
        <row r="87">
          <cell r="O87">
            <v>79838.399999999994</v>
          </cell>
        </row>
        <row r="88">
          <cell r="O88">
            <v>63535.199999999997</v>
          </cell>
        </row>
        <row r="89">
          <cell r="O89">
            <v>47454.2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268097.8</v>
          </cell>
        </row>
        <row r="93">
          <cell r="O93">
            <v>323653.90000000002</v>
          </cell>
        </row>
        <row r="97">
          <cell r="O97">
            <v>19905.599999999999</v>
          </cell>
        </row>
        <row r="98">
          <cell r="O98">
            <v>2207.14</v>
          </cell>
        </row>
        <row r="99">
          <cell r="O99">
            <v>20153.3</v>
          </cell>
        </row>
        <row r="100">
          <cell r="O100">
            <v>6791.7</v>
          </cell>
        </row>
        <row r="101">
          <cell r="O101">
            <v>5608.8</v>
          </cell>
        </row>
        <row r="102">
          <cell r="O102">
            <v>0</v>
          </cell>
        </row>
        <row r="103">
          <cell r="O103">
            <v>309</v>
          </cell>
        </row>
        <row r="104">
          <cell r="O104">
            <v>54975.539999999994</v>
          </cell>
        </row>
        <row r="106">
          <cell r="O106">
            <v>13776.3</v>
          </cell>
        </row>
        <row r="107">
          <cell r="O107">
            <v>0</v>
          </cell>
        </row>
        <row r="108">
          <cell r="O108">
            <v>6512.2</v>
          </cell>
        </row>
        <row r="109">
          <cell r="O109">
            <v>33797.300000000003</v>
          </cell>
        </row>
        <row r="110">
          <cell r="O110">
            <v>54085.8</v>
          </cell>
        </row>
        <row r="111">
          <cell r="O111">
            <v>0</v>
          </cell>
        </row>
        <row r="112">
          <cell r="O112">
            <v>0</v>
          </cell>
        </row>
        <row r="114">
          <cell r="O114">
            <v>18280.8</v>
          </cell>
        </row>
        <row r="115">
          <cell r="O115">
            <v>60075.8</v>
          </cell>
        </row>
        <row r="116">
          <cell r="O116">
            <v>540.5</v>
          </cell>
        </row>
        <row r="117">
          <cell r="O117">
            <v>105161.8</v>
          </cell>
        </row>
        <row r="118">
          <cell r="O118">
            <v>30534.1</v>
          </cell>
        </row>
        <row r="119">
          <cell r="O119">
            <v>214593.00000000003</v>
          </cell>
        </row>
        <row r="120">
          <cell r="O120">
            <v>323654.34000000003</v>
          </cell>
        </row>
        <row r="127">
          <cell r="O127" t="str">
            <v>Jun</v>
          </cell>
        </row>
        <row r="129">
          <cell r="O129">
            <v>2977.0190000000002</v>
          </cell>
        </row>
        <row r="130">
          <cell r="O130">
            <v>1259.6320299999988</v>
          </cell>
        </row>
        <row r="131">
          <cell r="O131">
            <v>264</v>
          </cell>
        </row>
        <row r="132">
          <cell r="O132">
            <v>1712.5869700000007</v>
          </cell>
        </row>
        <row r="133">
          <cell r="O133">
            <v>-813</v>
          </cell>
        </row>
        <row r="134">
          <cell r="O134">
            <v>5.3000000000000114</v>
          </cell>
        </row>
        <row r="135">
          <cell r="O135">
            <v>548.5</v>
          </cell>
        </row>
        <row r="136">
          <cell r="O136">
            <v>826.49999999999818</v>
          </cell>
        </row>
        <row r="137">
          <cell r="O137">
            <v>52.799999999997453</v>
          </cell>
        </row>
        <row r="138">
          <cell r="O138">
            <v>23.499999999999943</v>
          </cell>
        </row>
        <row r="139">
          <cell r="O139">
            <v>-224.70000000000073</v>
          </cell>
        </row>
        <row r="140">
          <cell r="O140">
            <v>-44.700000000000273</v>
          </cell>
        </row>
        <row r="141">
          <cell r="O141">
            <v>94.799999999999955</v>
          </cell>
        </row>
        <row r="142">
          <cell r="O142">
            <v>103.60000000000014</v>
          </cell>
        </row>
        <row r="143">
          <cell r="O143">
            <v>-0.30000000000001137</v>
          </cell>
        </row>
        <row r="144">
          <cell r="O144">
            <v>-512.90000000000146</v>
          </cell>
        </row>
        <row r="145">
          <cell r="O145">
            <v>613.5</v>
          </cell>
        </row>
        <row r="146">
          <cell r="O146">
            <v>74.5</v>
          </cell>
        </row>
        <row r="147">
          <cell r="O147">
            <v>607.60000000000036</v>
          </cell>
        </row>
        <row r="148">
          <cell r="O148">
            <v>556.61900000000605</v>
          </cell>
        </row>
        <row r="150">
          <cell r="O150">
            <v>18446.099999999977</v>
          </cell>
        </row>
        <row r="151">
          <cell r="O151">
            <v>-4316.1999999999825</v>
          </cell>
        </row>
        <row r="152">
          <cell r="O152">
            <v>-5574.4999999999964</v>
          </cell>
        </row>
        <row r="153">
          <cell r="O153">
            <v>-1818.9999999999998</v>
          </cell>
        </row>
        <row r="154">
          <cell r="O154">
            <v>-500.29999999999927</v>
          </cell>
        </row>
        <row r="155">
          <cell r="O155">
            <v>3577.600000000024</v>
          </cell>
        </row>
        <row r="156">
          <cell r="O156">
            <v>22762.299999999959</v>
          </cell>
        </row>
        <row r="157">
          <cell r="O157">
            <v>-6109.7999999999993</v>
          </cell>
        </row>
        <row r="158">
          <cell r="O158">
            <v>-813.41062000000966</v>
          </cell>
        </row>
        <row r="159">
          <cell r="O159">
            <v>6095.2999999999884</v>
          </cell>
        </row>
        <row r="160">
          <cell r="O160">
            <v>5669.6999999999971</v>
          </cell>
        </row>
        <row r="161">
          <cell r="O161">
            <v>703.79999999999563</v>
          </cell>
        </row>
        <row r="162">
          <cell r="O162">
            <v>16403.299999999996</v>
          </cell>
        </row>
        <row r="163">
          <cell r="O163">
            <v>18446.840000000026</v>
          </cell>
        </row>
        <row r="164">
          <cell r="O164">
            <v>17854.639999999992</v>
          </cell>
        </row>
        <row r="165">
          <cell r="O165">
            <v>2415.2999999999993</v>
          </cell>
        </row>
        <row r="166">
          <cell r="O166">
            <v>8647.6399999999958</v>
          </cell>
        </row>
        <row r="167">
          <cell r="O167">
            <v>6791.7</v>
          </cell>
        </row>
        <row r="168">
          <cell r="O168">
            <v>-6708.6999999999971</v>
          </cell>
        </row>
        <row r="169">
          <cell r="O169">
            <v>7299.9000000000233</v>
          </cell>
        </row>
        <row r="170">
          <cell r="O170">
            <v>0</v>
          </cell>
        </row>
        <row r="171">
          <cell r="O171">
            <v>7569.9999999999854</v>
          </cell>
        </row>
        <row r="172">
          <cell r="O172">
            <v>-270.09999999999127</v>
          </cell>
        </row>
        <row r="173">
          <cell r="O173" t="str">
            <v>Jun</v>
          </cell>
        </row>
        <row r="174">
          <cell r="O174">
            <v>0.13603694953824497</v>
          </cell>
        </row>
        <row r="175">
          <cell r="O175">
            <v>9.4981132952006053E-2</v>
          </cell>
        </row>
        <row r="176">
          <cell r="O176">
            <v>0.13552361396303891</v>
          </cell>
        </row>
        <row r="177">
          <cell r="O177">
            <v>0.62519564937763894</v>
          </cell>
        </row>
        <row r="178">
          <cell r="O178">
            <v>-0.21485200845665964</v>
          </cell>
        </row>
        <row r="179">
          <cell r="O179" t="str">
            <v>-</v>
          </cell>
        </row>
        <row r="180">
          <cell r="O180">
            <v>3.6396814863968139</v>
          </cell>
        </row>
        <row r="181">
          <cell r="O181">
            <v>0.17081740208742335</v>
          </cell>
        </row>
        <row r="182">
          <cell r="O182">
            <v>9.2167507462421749E-3</v>
          </cell>
        </row>
        <row r="183">
          <cell r="O183">
            <v>0.26169265033407507</v>
          </cell>
        </row>
        <row r="184">
          <cell r="O184">
            <v>-0.21578795736099177</v>
          </cell>
        </row>
        <row r="185">
          <cell r="O185">
            <v>-7.8105888520007438E-2</v>
          </cell>
        </row>
        <row r="186">
          <cell r="O186">
            <v>0.59435736677115969</v>
          </cell>
        </row>
        <row r="187">
          <cell r="O187">
            <v>0.33549222797927514</v>
          </cell>
        </row>
        <row r="188">
          <cell r="O188">
            <v>-4.4910179640720305E-3</v>
          </cell>
        </row>
        <row r="189">
          <cell r="O189">
            <v>-0.19582315210751422</v>
          </cell>
        </row>
        <row r="190">
          <cell r="O190">
            <v>0.70436280137772678</v>
          </cell>
        </row>
        <row r="191">
          <cell r="O191">
            <v>2.6988842196782992E-2</v>
          </cell>
        </row>
        <row r="192">
          <cell r="O192">
            <v>0.28555315349186983</v>
          </cell>
        </row>
        <row r="193">
          <cell r="O193">
            <v>8.2541558537852167E-2</v>
          </cell>
        </row>
        <row r="195">
          <cell r="O195">
            <v>6.043783939991032E-2</v>
          </cell>
        </row>
        <row r="196">
          <cell r="O196">
            <v>-7.2090098426149996E-2</v>
          </cell>
        </row>
        <row r="197">
          <cell r="O197">
            <v>-0.1981135763507581</v>
          </cell>
        </row>
        <row r="198">
          <cell r="O198">
            <v>-0.6530949303461151</v>
          </cell>
        </row>
        <row r="199">
          <cell r="O199">
            <v>-4.7325355909757283E-2</v>
          </cell>
        </row>
        <row r="200">
          <cell r="O200">
            <v>0.19467071505139533</v>
          </cell>
        </row>
        <row r="201">
          <cell r="O201">
            <v>9.2780294739244651E-2</v>
          </cell>
        </row>
        <row r="202">
          <cell r="O202">
            <v>-0.68484766964826149</v>
          </cell>
        </row>
        <row r="203">
          <cell r="O203">
            <v>-4.4121795177085921E-2</v>
          </cell>
        </row>
        <row r="204">
          <cell r="O204">
            <v>8.9160672936130503E-2</v>
          </cell>
        </row>
        <row r="205">
          <cell r="O205">
            <v>7.6443297509596331E-2</v>
          </cell>
        </row>
        <row r="206">
          <cell r="O206">
            <v>6.0440323386548478E-2</v>
          </cell>
        </row>
        <row r="207">
          <cell r="O207">
            <v>0.48098618298586482</v>
          </cell>
        </row>
        <row r="208">
          <cell r="O208">
            <v>0.13616529484722051</v>
          </cell>
        </row>
        <row r="209">
          <cell r="O209">
            <v>0.45337555507788108</v>
          </cell>
        </row>
        <row r="210">
          <cell r="O210">
            <v>21.979611650485435</v>
          </cell>
        </row>
        <row r="211">
          <cell r="O211">
            <v>-0.11035044288545837</v>
          </cell>
        </row>
        <row r="212">
          <cell r="O212">
            <v>3.5215354490815365E-2</v>
          </cell>
        </row>
        <row r="213">
          <cell r="O213">
            <v>0</v>
          </cell>
        </row>
        <row r="214">
          <cell r="O214">
            <v>5.9082511810648608E-2</v>
          </cell>
        </row>
        <row r="215">
          <cell r="O215">
            <v>-4.436130235980329E-3</v>
          </cell>
        </row>
        <row r="217">
          <cell r="O217">
            <v>7.6540584579392057E-2</v>
          </cell>
        </row>
        <row r="218">
          <cell r="O218">
            <v>7.0649976603334386E-2</v>
          </cell>
        </row>
        <row r="219">
          <cell r="O219">
            <v>9.0606374257344191E-2</v>
          </cell>
        </row>
        <row r="221">
          <cell r="O221" t="str">
            <v>Jun</v>
          </cell>
        </row>
        <row r="224">
          <cell r="O224">
            <v>0.59857152928849855</v>
          </cell>
        </row>
        <row r="225">
          <cell r="O225">
            <v>8.868268350844484E-2</v>
          </cell>
        </row>
        <row r="226">
          <cell r="O226">
            <v>0.12212136409770111</v>
          </cell>
        </row>
        <row r="227">
          <cell r="O227">
            <v>0.17350134170435338</v>
          </cell>
        </row>
        <row r="228">
          <cell r="O228">
            <v>3.1126870573208922E-3</v>
          </cell>
        </row>
        <row r="229">
          <cell r="O229">
            <v>1.4010394343681227E-2</v>
          </cell>
        </row>
        <row r="230">
          <cell r="O230">
            <v>0.49466674524132237</v>
          </cell>
        </row>
        <row r="231">
          <cell r="O231">
            <v>0.50533325475867763</v>
          </cell>
        </row>
        <row r="232">
          <cell r="O232">
            <v>0.21362693276502662</v>
          </cell>
        </row>
        <row r="233">
          <cell r="O233">
            <v>0.92430286891423408</v>
          </cell>
        </row>
        <row r="234">
          <cell r="O234">
            <v>7.5697131085765965E-2</v>
          </cell>
        </row>
        <row r="235">
          <cell r="O235">
            <v>0.28418667704052886</v>
          </cell>
        </row>
        <row r="237">
          <cell r="O237">
            <v>1.6859433060526032E-2</v>
          </cell>
        </row>
        <row r="238">
          <cell r="O238">
            <v>0.15888773645478341</v>
          </cell>
        </row>
        <row r="239">
          <cell r="O239">
            <v>0.11381497331485564</v>
          </cell>
        </row>
        <row r="240">
          <cell r="O240">
            <v>3.4677613822236553E-2</v>
          </cell>
        </row>
        <row r="241">
          <cell r="O241">
            <v>6.3262821797855306E-2</v>
          </cell>
        </row>
        <row r="242">
          <cell r="O242">
            <v>1.1624089552845883E-2</v>
          </cell>
        </row>
        <row r="243">
          <cell r="O243">
            <v>0.39644217443978624</v>
          </cell>
        </row>
        <row r="244">
          <cell r="O244">
            <v>0.20443115755711086</v>
          </cell>
        </row>
        <row r="245">
          <cell r="O245">
            <v>0.13344345365129298</v>
          </cell>
        </row>
        <row r="247">
          <cell r="O247">
            <v>0.57199779734319989</v>
          </cell>
        </row>
        <row r="248">
          <cell r="O248">
            <v>0.42800220265680011</v>
          </cell>
        </row>
        <row r="249">
          <cell r="O249">
            <v>2.3502851398858493E-2</v>
          </cell>
        </row>
        <row r="250">
          <cell r="O250">
            <v>4.721215116645492E-2</v>
          </cell>
        </row>
        <row r="251">
          <cell r="O251">
            <v>0.10922394114745981</v>
          </cell>
        </row>
        <row r="252">
          <cell r="O252">
            <v>0.21749681648116498</v>
          </cell>
        </row>
        <row r="253">
          <cell r="O253">
            <v>0.25210221347635131</v>
          </cell>
        </row>
        <row r="255">
          <cell r="O255">
            <v>0.17165280566679408</v>
          </cell>
        </row>
        <row r="256">
          <cell r="O256">
            <v>0.82834719433320581</v>
          </cell>
        </row>
        <row r="257">
          <cell r="O257">
            <v>0.16985880677515397</v>
          </cell>
        </row>
        <row r="258">
          <cell r="O258">
            <v>0.16710976284143139</v>
          </cell>
        </row>
        <row r="259">
          <cell r="O259">
            <v>0.66303143038341461</v>
          </cell>
        </row>
        <row r="261">
          <cell r="O261" t="str">
            <v>Jun</v>
          </cell>
        </row>
        <row r="262">
          <cell r="O262">
            <v>0.50218639019444455</v>
          </cell>
        </row>
        <row r="263">
          <cell r="O263">
            <v>0.53957856505626367</v>
          </cell>
        </row>
        <row r="265">
          <cell r="O265">
            <v>0.3687429365431516</v>
          </cell>
        </row>
        <row r="266">
          <cell r="O266">
            <v>0.42554818669414435</v>
          </cell>
        </row>
        <row r="268">
          <cell r="O268">
            <v>0.25210221347635131</v>
          </cell>
        </row>
        <row r="269">
          <cell r="O269">
            <v>0.29363834056174676</v>
          </cell>
        </row>
        <row r="271">
          <cell r="O271">
            <v>0.25129570046097244</v>
          </cell>
        </row>
        <row r="272">
          <cell r="O272">
            <v>0.27860315869133068</v>
          </cell>
        </row>
        <row r="274">
          <cell r="O274">
            <v>0.39064951563948841</v>
          </cell>
        </row>
        <row r="275">
          <cell r="O275">
            <v>0.38348123111657662</v>
          </cell>
        </row>
        <row r="277">
          <cell r="O277">
            <v>0.39627929562944081</v>
          </cell>
        </row>
        <row r="278">
          <cell r="O278">
            <v>0.41528473206393862</v>
          </cell>
        </row>
        <row r="284">
          <cell r="O284" t="str">
            <v>Jun</v>
          </cell>
        </row>
        <row r="285">
          <cell r="O285">
            <v>71.585876720526628</v>
          </cell>
        </row>
        <row r="286">
          <cell r="O286">
            <v>29.002535186642188</v>
          </cell>
        </row>
        <row r="287">
          <cell r="O287">
            <v>29.002535186642188</v>
          </cell>
        </row>
        <row r="288">
          <cell r="O288">
            <v>51.551386527664405</v>
          </cell>
        </row>
        <row r="289">
          <cell r="O289">
            <v>45.107387009353964</v>
          </cell>
        </row>
        <row r="290">
          <cell r="O290">
            <v>45.107387009353964</v>
          </cell>
        </row>
        <row r="291">
          <cell r="O291">
            <v>28.836824686235907</v>
          </cell>
        </row>
        <row r="292">
          <cell r="O292">
            <v>384.69769979809149</v>
          </cell>
        </row>
        <row r="298">
          <cell r="O298" t="str">
            <v>Jun</v>
          </cell>
        </row>
        <row r="299">
          <cell r="O299">
            <v>1.0105603328316559</v>
          </cell>
        </row>
        <row r="300">
          <cell r="O300">
            <v>0.4104261640722402</v>
          </cell>
        </row>
        <row r="301">
          <cell r="O301">
            <v>22.563400000000001</v>
          </cell>
        </row>
        <row r="303">
          <cell r="O303">
            <v>0.66303143038341461</v>
          </cell>
        </row>
        <row r="305">
          <cell r="O305">
            <v>580.56000000001222</v>
          </cell>
        </row>
        <row r="310">
          <cell r="O310" t="str">
            <v>Jun</v>
          </cell>
        </row>
        <row r="311">
          <cell r="O311">
            <v>12653.500000000011</v>
          </cell>
        </row>
        <row r="312">
          <cell r="O312">
            <v>8197</v>
          </cell>
        </row>
        <row r="313">
          <cell r="O313">
            <v>-1131</v>
          </cell>
        </row>
        <row r="314">
          <cell r="O314">
            <v>12357</v>
          </cell>
        </row>
        <row r="315">
          <cell r="O315">
            <v>-50</v>
          </cell>
        </row>
        <row r="316">
          <cell r="O316">
            <v>32026.500000000011</v>
          </cell>
        </row>
        <row r="317">
          <cell r="O317">
            <v>3.9095774838492629E-2</v>
          </cell>
        </row>
        <row r="318">
          <cell r="O318">
            <v>2811.6</v>
          </cell>
        </row>
        <row r="321">
          <cell r="O321" t="str">
            <v>Jun</v>
          </cell>
        </row>
        <row r="322">
          <cell r="O322">
            <v>9193.8999999999814</v>
          </cell>
        </row>
        <row r="323">
          <cell r="O323">
            <v>1596.2999999999884</v>
          </cell>
        </row>
        <row r="324">
          <cell r="O324">
            <v>-6923.2106200000107</v>
          </cell>
        </row>
        <row r="325">
          <cell r="O325">
            <v>8519.5106199999991</v>
          </cell>
        </row>
        <row r="326">
          <cell r="O326">
            <v>6893.7999999999975</v>
          </cell>
        </row>
        <row r="327">
          <cell r="O327">
            <v>703.79999999999563</v>
          </cell>
        </row>
        <row r="328">
          <cell r="O328">
            <v>8490.0999999999858</v>
          </cell>
        </row>
        <row r="329">
          <cell r="O329">
            <v>6155.4065899999678</v>
          </cell>
        </row>
        <row r="330">
          <cell r="O330">
            <v>107301.75586927678</v>
          </cell>
        </row>
        <row r="331">
          <cell r="O331">
            <v>31459.655869276801</v>
          </cell>
        </row>
        <row r="332">
          <cell r="O332">
            <v>9763.6650459526918</v>
          </cell>
        </row>
        <row r="333">
          <cell r="O333">
            <v>21695.990823324108</v>
          </cell>
        </row>
        <row r="334">
          <cell r="O334">
            <v>14212.899999999994</v>
          </cell>
        </row>
        <row r="335">
          <cell r="O335">
            <v>61629.2</v>
          </cell>
        </row>
        <row r="336">
          <cell r="O336">
            <v>0</v>
          </cell>
        </row>
        <row r="337">
          <cell r="O337">
            <v>107301.75586927678</v>
          </cell>
        </row>
        <row r="338">
          <cell r="O338">
            <v>45672.555869276781</v>
          </cell>
        </row>
        <row r="339">
          <cell r="O339">
            <v>44345.637365812836</v>
          </cell>
        </row>
        <row r="340">
          <cell r="O340">
            <v>346675.84086577385</v>
          </cell>
        </row>
        <row r="341">
          <cell r="O341">
            <v>152120.83913000001</v>
          </cell>
        </row>
        <row r="342">
          <cell r="O342">
            <v>134</v>
          </cell>
        </row>
        <row r="343">
          <cell r="O343">
            <v>41</v>
          </cell>
        </row>
        <row r="344">
          <cell r="O344">
            <v>20433.763379999989</v>
          </cell>
        </row>
        <row r="345">
          <cell r="O345">
            <v>2811.6</v>
          </cell>
        </row>
        <row r="346">
          <cell r="O346">
            <v>0.13006155864358615</v>
          </cell>
        </row>
        <row r="348">
          <cell r="O348" t="str">
            <v>Jun</v>
          </cell>
        </row>
        <row r="349">
          <cell r="O349">
            <v>235161.00000000003</v>
          </cell>
        </row>
        <row r="350">
          <cell r="O350">
            <v>7382.9000000000233</v>
          </cell>
        </row>
        <row r="352">
          <cell r="O352">
            <v>64323.413539397967</v>
          </cell>
        </row>
        <row r="353">
          <cell r="O353">
            <v>11159.227254063739</v>
          </cell>
        </row>
        <row r="354">
          <cell r="O354">
            <v>56793.805460602016</v>
          </cell>
        </row>
        <row r="355">
          <cell r="O355">
            <v>0.46891602969022944</v>
          </cell>
        </row>
        <row r="356">
          <cell r="O356">
            <v>13701.691745936259</v>
          </cell>
        </row>
        <row r="357">
          <cell r="O357">
            <v>0.55113375921204921</v>
          </cell>
        </row>
        <row r="359">
          <cell r="O359">
            <v>3737.8040000000001</v>
          </cell>
        </row>
        <row r="360">
          <cell r="O360">
            <v>586</v>
          </cell>
        </row>
        <row r="361">
          <cell r="O361">
            <v>33.539858097950777</v>
          </cell>
        </row>
        <row r="362">
          <cell r="O362">
            <v>34.43340581717451</v>
          </cell>
        </row>
        <row r="363">
          <cell r="O363">
            <v>8.4554724661761167</v>
          </cell>
        </row>
        <row r="364">
          <cell r="O364">
            <v>10.110968144044323</v>
          </cell>
        </row>
        <row r="365">
          <cell r="O365">
            <v>32.403309269292876</v>
          </cell>
        </row>
        <row r="366">
          <cell r="O366">
            <v>42.424776450511942</v>
          </cell>
        </row>
        <row r="367">
          <cell r="O367">
            <v>8.1689459907475044</v>
          </cell>
        </row>
        <row r="368">
          <cell r="O368">
            <v>12.4575409556314</v>
          </cell>
        </row>
        <row r="370">
          <cell r="O370">
            <v>827532.66619999998</v>
          </cell>
        </row>
        <row r="371">
          <cell r="O371">
            <v>0.71820093748643932</v>
          </cell>
        </row>
        <row r="372">
          <cell r="O372">
            <v>97.796009787009268</v>
          </cell>
        </row>
        <row r="373">
          <cell r="O373">
            <v>95.144000237566232</v>
          </cell>
        </row>
        <row r="375">
          <cell r="O375">
            <v>22.371648088806577</v>
          </cell>
        </row>
        <row r="376">
          <cell r="O376">
            <v>21.737688174510399</v>
          </cell>
        </row>
        <row r="377">
          <cell r="O377">
            <v>28.09678635698139</v>
          </cell>
        </row>
        <row r="378">
          <cell r="O378">
            <v>6.6981690560941374</v>
          </cell>
        </row>
        <row r="379">
          <cell r="O379">
            <v>17.731575685095148</v>
          </cell>
        </row>
        <row r="380">
          <cell r="O380">
            <v>22.39678575521155</v>
          </cell>
        </row>
        <row r="381">
          <cell r="O381">
            <v>6.6981690560941374</v>
          </cell>
        </row>
        <row r="383">
          <cell r="O383">
            <v>30.042220706718972</v>
          </cell>
        </row>
        <row r="384">
          <cell r="O384">
            <v>29.190894796848806</v>
          </cell>
        </row>
        <row r="385">
          <cell r="O385">
            <v>23.811205508638807</v>
          </cell>
        </row>
        <row r="387">
          <cell r="O387">
            <v>0.24411776072752087</v>
          </cell>
        </row>
        <row r="388">
          <cell r="O388">
            <v>0.22875829123836416</v>
          </cell>
        </row>
        <row r="389">
          <cell r="O389">
            <v>5.2150128457686955E-2</v>
          </cell>
        </row>
        <row r="390">
          <cell r="O390">
            <v>5.2126621701528139E-2</v>
          </cell>
        </row>
        <row r="391">
          <cell r="O391">
            <v>0.19196763226983393</v>
          </cell>
        </row>
        <row r="392">
          <cell r="O392">
            <v>0.17663166953683604</v>
          </cell>
        </row>
        <row r="393">
          <cell r="O393">
            <v>0.121525143685416</v>
          </cell>
        </row>
        <row r="394">
          <cell r="O394">
            <v>0.10532522070724479</v>
          </cell>
        </row>
        <row r="395">
          <cell r="O395">
            <v>0.15410106077451632</v>
          </cell>
        </row>
        <row r="396">
          <cell r="O396">
            <v>0.13141061521062733</v>
          </cell>
        </row>
        <row r="397">
          <cell r="O397">
            <v>6.1542627828298314E-2</v>
          </cell>
        </row>
        <row r="398">
          <cell r="O398">
            <v>6.717220502897403E-2</v>
          </cell>
        </row>
        <row r="399">
          <cell r="O399">
            <v>1037.3605463157892</v>
          </cell>
        </row>
        <row r="400">
          <cell r="O400">
            <v>1.2535584257710468</v>
          </cell>
        </row>
        <row r="401">
          <cell r="O401">
            <v>17.490691962542201</v>
          </cell>
        </row>
        <row r="405">
          <cell r="O405" t="str">
            <v>Jun</v>
          </cell>
        </row>
        <row r="406">
          <cell r="O406">
            <v>152.31593313999997</v>
          </cell>
        </row>
        <row r="407">
          <cell r="O407">
            <v>27.325999489999973</v>
          </cell>
        </row>
        <row r="408">
          <cell r="O408">
            <v>101.50651516666666</v>
          </cell>
        </row>
        <row r="409">
          <cell r="O409">
            <v>10.635138133333342</v>
          </cell>
        </row>
        <row r="410">
          <cell r="O410">
            <v>50.809417973333311</v>
          </cell>
        </row>
        <row r="411">
          <cell r="O411">
            <v>16.69086135666663</v>
          </cell>
        </row>
        <row r="412">
          <cell r="O412">
            <v>30.745044233333328</v>
          </cell>
        </row>
        <row r="413">
          <cell r="O413">
            <v>1.400281866666667</v>
          </cell>
        </row>
        <row r="414">
          <cell r="O414">
            <v>-4.0185501500000207</v>
          </cell>
        </row>
        <row r="415">
          <cell r="O415">
            <v>-5.5749745200000103</v>
          </cell>
        </row>
        <row r="416">
          <cell r="O416">
            <v>15.280509129999988</v>
          </cell>
        </row>
        <row r="417">
          <cell r="O417">
            <v>15.552416499999989</v>
          </cell>
        </row>
        <row r="418">
          <cell r="O418">
            <v>0.10032114707234883</v>
          </cell>
        </row>
        <row r="419">
          <cell r="O419">
            <v>0.5691435552317653</v>
          </cell>
        </row>
        <row r="422">
          <cell r="O422" t="str">
            <v>II кв. 2002</v>
          </cell>
        </row>
        <row r="423">
          <cell r="O423">
            <v>66312.018999999986</v>
          </cell>
        </row>
        <row r="424">
          <cell r="O424">
            <v>0.20995852583331498</v>
          </cell>
        </row>
        <row r="425">
          <cell r="O425">
            <v>0.40980885433392333</v>
          </cell>
        </row>
        <row r="426">
          <cell r="O426">
            <v>50902.918999999994</v>
          </cell>
        </row>
        <row r="427">
          <cell r="O427">
            <v>0.14800315288089427</v>
          </cell>
        </row>
        <row r="428">
          <cell r="O428">
            <v>0.35399569792911434</v>
          </cell>
        </row>
        <row r="429">
          <cell r="O429">
            <v>18907.900000000001</v>
          </cell>
        </row>
        <row r="430">
          <cell r="O430">
            <v>0.21892083548220742</v>
          </cell>
        </row>
        <row r="431">
          <cell r="O431">
            <v>0.87651808530139541</v>
          </cell>
        </row>
        <row r="432">
          <cell r="O432">
            <v>16788.21899999999</v>
          </cell>
        </row>
        <row r="433">
          <cell r="O433">
            <v>0.22134332918658139</v>
          </cell>
        </row>
        <row r="434">
          <cell r="O434">
            <v>8.4193966718733471E-2</v>
          </cell>
        </row>
        <row r="435">
          <cell r="O435">
            <v>0.4824920049561453</v>
          </cell>
        </row>
        <row r="436">
          <cell r="O436">
            <v>-4.3523774568425377E-2</v>
          </cell>
        </row>
        <row r="437">
          <cell r="O437">
            <v>-0.10255849688896135</v>
          </cell>
        </row>
        <row r="438">
          <cell r="O438">
            <v>0.25317007765967725</v>
          </cell>
        </row>
        <row r="439">
          <cell r="O439">
            <v>2.359935556373205E-3</v>
          </cell>
        </row>
        <row r="440">
          <cell r="O440">
            <v>-7.6034315736116465E-2</v>
          </cell>
        </row>
        <row r="441">
          <cell r="O441">
            <v>0.36768568413647534</v>
          </cell>
        </row>
        <row r="442">
          <cell r="O442">
            <v>-7.3314024400601308E-2</v>
          </cell>
        </row>
        <row r="443">
          <cell r="O443">
            <v>-0.41839648661940415</v>
          </cell>
        </row>
        <row r="444">
          <cell r="O444">
            <v>0.28513533873851743</v>
          </cell>
        </row>
        <row r="445">
          <cell r="O445">
            <v>2.0965030076013913E-3</v>
          </cell>
        </row>
        <row r="446">
          <cell r="O446">
            <v>7.0916073608173785E-2</v>
          </cell>
        </row>
        <row r="448">
          <cell r="O448">
            <v>140.19627604625967</v>
          </cell>
        </row>
        <row r="449">
          <cell r="O449">
            <v>-0.15051428719943627</v>
          </cell>
        </row>
        <row r="450">
          <cell r="O450">
            <v>6.2981391397376685E-2</v>
          </cell>
        </row>
        <row r="451">
          <cell r="O451">
            <v>365.7896956809596</v>
          </cell>
        </row>
        <row r="452">
          <cell r="O452">
            <v>4.9232619110885389E-2</v>
          </cell>
        </row>
        <row r="453">
          <cell r="O453">
            <v>0.39682293687423664</v>
          </cell>
        </row>
        <row r="454">
          <cell r="O454">
            <v>10591.022999999985</v>
          </cell>
        </row>
        <row r="455">
          <cell r="O455">
            <v>-1.929005888220559</v>
          </cell>
        </row>
        <row r="456">
          <cell r="O456">
            <v>8.6481637258923438E-2</v>
          </cell>
        </row>
        <row r="458">
          <cell r="O458">
            <v>0.22759331405746097</v>
          </cell>
        </row>
        <row r="459">
          <cell r="O459">
            <v>-0.14959313773133387</v>
          </cell>
        </row>
        <row r="460">
          <cell r="O460">
            <v>-0.53431029776049666</v>
          </cell>
        </row>
        <row r="461">
          <cell r="O461">
            <v>5.2886462944867103E-2</v>
          </cell>
        </row>
        <row r="462">
          <cell r="O462">
            <v>3.4910070175631525E-2</v>
          </cell>
        </row>
        <row r="463">
          <cell r="O463">
            <v>-0.46090057539961993</v>
          </cell>
        </row>
        <row r="464">
          <cell r="O464">
            <v>0.17470685111259388</v>
          </cell>
        </row>
        <row r="465">
          <cell r="O465">
            <v>-0.19313783218841607</v>
          </cell>
        </row>
        <row r="466">
          <cell r="O466">
            <v>-0.55274656456879556</v>
          </cell>
        </row>
        <row r="467">
          <cell r="O467">
            <v>0.14615638114032606</v>
          </cell>
        </row>
        <row r="468">
          <cell r="O468">
            <v>-0.1163713058576108</v>
          </cell>
        </row>
        <row r="469">
          <cell r="O469">
            <v>-0.43821609696303176</v>
          </cell>
        </row>
        <row r="470">
          <cell r="O470">
            <v>5.761981699475071E-2</v>
          </cell>
        </row>
        <row r="471">
          <cell r="O471">
            <v>-0.14159144619357711</v>
          </cell>
        </row>
        <row r="472">
          <cell r="O472">
            <v>-0.64186778655915278</v>
          </cell>
        </row>
        <row r="499">
          <cell r="O499" t="str">
            <v>Ф-Б</v>
          </cell>
        </row>
        <row r="500">
          <cell r="O500">
            <v>-1.4646590386909353E-2</v>
          </cell>
        </row>
        <row r="501">
          <cell r="O501">
            <v>-1.299309244127439E-2</v>
          </cell>
        </row>
        <row r="502">
          <cell r="O502">
            <v>5.8177904105010114E-3</v>
          </cell>
        </row>
        <row r="503">
          <cell r="O503">
            <v>-2.0101821598005276E-2</v>
          </cell>
        </row>
        <row r="504">
          <cell r="O504">
            <v>-5.4776249202971972E-2</v>
          </cell>
        </row>
        <row r="505">
          <cell r="O505">
            <v>-4.3001003869928833E-2</v>
          </cell>
        </row>
        <row r="510">
          <cell r="O510">
            <v>-2.1360939334343625</v>
          </cell>
        </row>
        <row r="511">
          <cell r="O511">
            <v>-1.7648489070527069</v>
          </cell>
        </row>
        <row r="512">
          <cell r="O512">
            <v>-57.491455470093854</v>
          </cell>
        </row>
        <row r="513">
          <cell r="O513">
            <v>9.6871823246688638E-2</v>
          </cell>
        </row>
        <row r="514">
          <cell r="O514">
            <v>-85812.006599205051</v>
          </cell>
        </row>
        <row r="520">
          <cell r="O520">
            <v>70670.671163143197</v>
          </cell>
        </row>
        <row r="523">
          <cell r="O523">
            <v>9041.4711631432001</v>
          </cell>
        </row>
        <row r="531">
          <cell r="O531">
            <v>1.8120662835283952</v>
          </cell>
        </row>
        <row r="532">
          <cell r="O532">
            <v>0.59660295335978475</v>
          </cell>
        </row>
        <row r="535">
          <cell r="O535">
            <v>1.8338895870074765</v>
          </cell>
        </row>
        <row r="537">
          <cell r="O537">
            <v>-2.2906354416936642E-2</v>
          </cell>
        </row>
        <row r="538">
          <cell r="O538">
            <v>-2.2726415922222429</v>
          </cell>
        </row>
        <row r="539">
          <cell r="O539">
            <v>-3.3709144236439137</v>
          </cell>
        </row>
        <row r="540">
          <cell r="O540">
            <v>-2.1393805238734833</v>
          </cell>
        </row>
        <row r="541">
          <cell r="O541">
            <v>-1.8236472894678428</v>
          </cell>
        </row>
        <row r="542">
          <cell r="O542">
            <v>-3.4614375112499047</v>
          </cell>
        </row>
        <row r="543">
          <cell r="O543">
            <v>-2.1393805238734833</v>
          </cell>
        </row>
        <row r="544">
          <cell r="O544">
            <v>-572.58445691593806</v>
          </cell>
        </row>
        <row r="546">
          <cell r="O546">
            <v>-14829.404505503961</v>
          </cell>
        </row>
        <row r="547">
          <cell r="O547">
            <v>6508.3732702835805</v>
          </cell>
        </row>
        <row r="548">
          <cell r="O548">
            <v>10848.7663917068</v>
          </cell>
        </row>
        <row r="552">
          <cell r="O552">
            <v>6</v>
          </cell>
        </row>
        <row r="557">
          <cell r="O557">
            <v>1111269</v>
          </cell>
        </row>
        <row r="559">
          <cell r="O559">
            <v>19</v>
          </cell>
        </row>
        <row r="563">
          <cell r="O563">
            <v>2947.0959999999995</v>
          </cell>
        </row>
        <row r="566">
          <cell r="O566">
            <v>360</v>
          </cell>
        </row>
        <row r="567">
          <cell r="O567">
            <v>28</v>
          </cell>
        </row>
        <row r="569">
          <cell r="O569">
            <v>255997.88368999996</v>
          </cell>
        </row>
        <row r="572">
          <cell r="O572">
            <v>0</v>
          </cell>
        </row>
        <row r="573">
          <cell r="O573">
            <v>0</v>
          </cell>
        </row>
        <row r="574">
          <cell r="O574">
            <v>0</v>
          </cell>
        </row>
        <row r="575">
          <cell r="O57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ginning"/>
      <sheetName val="Parameters"/>
      <sheetName val="MacroMicro"/>
      <sheetName val="MARKET"/>
      <sheetName val="INPUT"/>
      <sheetName val="MOBA"/>
      <sheetName val="SUMMARY"/>
      <sheetName val="Key Indicators"/>
      <sheetName val="CAPEX"/>
      <sheetName val="INV'S"/>
      <sheetName val="Finance"/>
      <sheetName val="P&amp;L Min."/>
      <sheetName val="P&amp;L"/>
      <sheetName val="BALANCE"/>
      <sheetName val="FCF"/>
      <sheetName val="Flow of Funds"/>
      <sheetName val="Graph Input Data"/>
      <sheetName val="Simulation"/>
      <sheetName val="Module1"/>
      <sheetName val="Module7"/>
      <sheetName val="Module5"/>
      <sheetName val="Module2"/>
      <sheetName val="Module3"/>
      <sheetName val="LMT v-a"/>
      <sheetName val="LFA 2001"/>
      <sheetName val="RST_Main"/>
      <sheetName val="91001702"/>
    </sheetNames>
    <sheetDataSet>
      <sheetData sheetId="0" refreshError="1"/>
      <sheetData sheetId="1" refreshError="1">
        <row r="16">
          <cell r="E16" t="str">
            <v>LMT</v>
          </cell>
        </row>
      </sheetData>
      <sheetData sheetId="2" refreshError="1">
        <row r="9">
          <cell r="H9" t="str">
            <v>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KPIS2004 add bud"/>
      <sheetName val="add_bud 2004"/>
      <sheetName val="IS2005"/>
      <sheetName val="BS2005"/>
      <sheetName val="capex"/>
      <sheetName val="bs cons form"/>
      <sheetName val="IS2005 (Б)"/>
      <sheetName val="ВыгрузкаН"/>
      <sheetName val="выгрузка 2005"/>
      <sheetName val="выгрузка 2005_"/>
      <sheetName val="is consol "/>
      <sheetName val="is 05 cons"/>
      <sheetName val="презент"/>
      <sheetName val="IS2005 (ФП)"/>
      <sheetName val="IS2005 (ФП)_13_"/>
      <sheetName val="IS new"/>
      <sheetName val="ЗакН (кор)"/>
      <sheetName val="ЗакН"/>
      <sheetName val="P&amp;L2005"/>
      <sheetName val="FinRep"/>
      <sheetName val="лиз штуки"/>
      <sheetName val="KPIS 2005"/>
      <sheetName val="Main"/>
      <sheetName val="cash  intragroup"/>
      <sheetName val="cash cons intragroup"/>
      <sheetName val="cash cons"/>
      <sheetName val="KPIS NEW 05"/>
      <sheetName val="BKPIS 2005"/>
      <sheetName val="BS2004"/>
      <sheetName val="IS2004"/>
      <sheetName val="CF2005"/>
      <sheetName val="Б KPIS 04"/>
      <sheetName val="08 сч."/>
      <sheetName val="bd reserv"/>
      <sheetName val="FinRep для бюджетного баланса"/>
      <sheetName val="P&amp;LNew (add)04"/>
      <sheetName val="IS2004vsadd"/>
      <sheetName val="KPIS_New 2004"/>
      <sheetName val="KPIS 2004"/>
      <sheetName val="ДопБюджет2004"/>
      <sheetName val="лизинг ДЛЯ БЮДЖЕТА"/>
      <sheetName val="ВыгрузкаCash"/>
      <sheetName val=" Б P&amp;L05"/>
      <sheetName val="выгрузка Б 05"/>
      <sheetName val="BUD BS + MBC"/>
      <sheetName val="P_LNew _add_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Связи"/>
      <sheetName val="#ССЫЛКА"/>
      <sheetName val="Sheet2"/>
      <sheetName val="Sheet3"/>
      <sheetName val="C"/>
      <sheetName val="901-903"/>
      <sheetName val="сч70"/>
      <sheetName val="СгСтОФ"/>
      <sheetName val="62-76-903о"/>
      <sheetName val="64"/>
      <sheetName val="Conversion"/>
      <sheetName val="Link"/>
      <sheetName val="список"/>
      <sheetName val="Ф"/>
      <sheetName val="91"/>
      <sheetName val="ПО"/>
      <sheetName val="выплаты"/>
      <sheetName val="TrialBalance"/>
      <sheetName val="base"/>
      <sheetName val="OB 2000"/>
      <sheetName val="Turnover 2000"/>
      <sheetName val="O1.6m Tax continuity schedule"/>
      <sheetName val="O17 Acc70 Corresp"/>
      <sheetName val="P&amp;LNew (add)04"/>
      <sheetName val="payments"/>
      <sheetName val="CapEx"/>
      <sheetName val="U1.5 9m sales PBC"/>
      <sheetName val="U1.9 9m Sales PBC monthly"/>
      <sheetName val="O10.2_VAT on advances"/>
      <sheetName val="O18 PIT"/>
      <sheetName val="Нормативная информация"/>
      <sheetName val="F1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1 (+Meg)"/>
      <sheetName val="МО2 (+Meg)"/>
      <sheetName val="МО1 (Bud)"/>
      <sheetName val="temp"/>
      <sheetName val="ФП"/>
      <sheetName val="TI1"/>
      <sheetName val="МО1"/>
      <sheetName val="МО2"/>
      <sheetName val="Филиалы"/>
      <sheetName val="П"/>
      <sheetName val="R"/>
      <sheetName val="C"/>
      <sheetName val="ПМегафон"/>
      <sheetName val="П1"/>
      <sheetName val="ПNEWEST"/>
      <sheetName val="ПNEW"/>
      <sheetName val="Б"/>
      <sheetName val="Саша"/>
      <sheetName val="Rep_tf2k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ояснения Безубыт"/>
      <sheetName val="Точка безубыточности"/>
      <sheetName val="Порог рентабельности"/>
      <sheetName val="Min Наценка"/>
      <sheetName val="ПоУчету"/>
      <sheetName val="ПоУчету_Граф"/>
      <sheetName val="РавнДол"/>
      <sheetName val="РавнДол_Граф"/>
      <sheetName val="ПропВыручке"/>
      <sheetName val="ПропВыручке_Граф"/>
      <sheetName val="ПропПерЗатр"/>
      <sheetName val="ПропПерЗатр_Граф"/>
      <sheetName val="ПропМаржПр"/>
      <sheetName val="ПропМаржПр_Гра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1">
          <cell r="B61">
            <v>5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&quot;Rep_tf&quot;"/>
      <sheetName val="Contents"/>
      <sheetName val="Sales"/>
      <sheetName val="Profit"/>
      <sheetName val="Balance"/>
      <sheetName val="Cash"/>
      <sheetName val="Invetsments"/>
      <sheetName val="Investments (SPb)"/>
      <sheetName val="I (Explained)"/>
      <sheetName val="Осн. константы"/>
      <sheetName val="Fixed Costs"/>
      <sheetName val="Fixed Costs (Regions)"/>
      <sheetName val="Invetsments (Regions)"/>
      <sheetName val="Fixed Costs (Spb)"/>
      <sheetName val="FC (Explained)"/>
      <sheetName val="Other (Spb)"/>
      <sheetName val="Salary"/>
      <sheetName val="Fin. Inc. &amp; Expenses"/>
      <sheetName val="Loans"/>
      <sheetName val="Leasing"/>
      <sheetName val="Add. Info"/>
      <sheetName val="Comparison"/>
      <sheetName val="Chart 1"/>
      <sheetName val="Контроль"/>
      <sheetName val="#History"/>
      <sheetName val="ФП"/>
      <sheetName val="%"/>
      <sheetName val="Внешнеэк."/>
      <sheetName val="Марк. (всё)"/>
      <sheetName val="Беспл. минуты"/>
      <sheetName val="Лунёв"/>
      <sheetName val="Отдел_роуминга"/>
      <sheetName val="Маркетинг"/>
      <sheetName val="Струк. 0"/>
      <sheetName val="Струк. 1 - Препэйд"/>
      <sheetName val="Струк. 2 - 199 БС"/>
      <sheetName val="Струк. 3 - 298 БС"/>
      <sheetName val="Струк. 4 - 373 БС"/>
      <sheetName val="ОР 0"/>
      <sheetName val="ОР 1 (Препэйд)"/>
      <sheetName val="ОР 2 - 199 БС"/>
      <sheetName val="ОР 3 - 298 БС"/>
      <sheetName val="ОР 4 - 373 БС"/>
      <sheetName val="168 стр."/>
      <sheetName val="Маркетинг проч."/>
      <sheetName val="Маркетинг (бонусы)"/>
      <sheetName val="Регионы"/>
      <sheetName val="Горлачёв"/>
      <sheetName val="Горлачев (вспомог.)"/>
      <sheetName val="Секретариат"/>
      <sheetName val="Страховка"/>
      <sheetName val="Ковш"/>
      <sheetName val="IT "/>
      <sheetName val="Аренда об. и техподд."/>
      <sheetName val="Горлачёв 2"/>
      <sheetName val="ИСУ"/>
      <sheetName val="Аммортизация"/>
      <sheetName val="Аммортизация (Регионы)"/>
      <sheetName val="122"/>
      <sheetName val="Охрана труда"/>
      <sheetName val="Володин"/>
      <sheetName val="Юр. отдел"/>
      <sheetName val="Обучение"/>
      <sheetName val="270.1"/>
      <sheetName val="Охрана"/>
      <sheetName val="Командировочные"/>
      <sheetName val="Содержание"/>
      <sheetName val="SALES_channel"/>
      <sheetName val="100% износ ОС иНМА"/>
      <sheetName val="=Нов. тех."/>
      <sheetName val="Роум_брокер"/>
      <sheetName val="График_подготовки"/>
      <sheetName val="Диаг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 (direct)"/>
      <sheetName val="CAPEX"/>
      <sheetName val="Sheet1"/>
      <sheetName val="штат_комплект"/>
      <sheetName val="2134010000"/>
      <sheetName val="2148050000"/>
      <sheetName val="2148060000"/>
      <sheetName val="2148070000"/>
      <sheetName val="2148080000"/>
      <sheetName val="2148090000"/>
      <sheetName val="2148120000"/>
      <sheetName val="2148130000"/>
      <sheetName val="2148140000"/>
      <sheetName val="2148150000"/>
      <sheetName val="2224010300"/>
      <sheetName val="2225110100"/>
      <sheetName val="2225310100"/>
      <sheetName val="2225310200"/>
      <sheetName val="2234010100"/>
      <sheetName val="2235110100"/>
      <sheetName val="2235310100"/>
      <sheetName val="22353102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5">
          <cell r="C5">
            <v>0.18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S"/>
      <sheetName val="BS"/>
      <sheetName val="CFS"/>
      <sheetName val="Доли"/>
      <sheetName val="KPIS"/>
      <sheetName val="FinRep"/>
      <sheetName val="FinRep2"/>
      <sheetName val="Contents"/>
      <sheetName val="Sales"/>
      <sheetName val="Profit"/>
      <sheetName val="Balance"/>
      <sheetName val="Balance SPb"/>
      <sheetName val="Cash"/>
      <sheetName val="Investments"/>
      <sheetName val="Fixed Costs"/>
      <sheetName val="Salary"/>
      <sheetName val="Б"/>
      <sheetName val="БСПб"/>
      <sheetName val="Profit SPb"/>
      <sheetName val="Cash SPb"/>
      <sheetName val="Investments SPb"/>
      <sheetName val="Fixed Costs SPb"/>
      <sheetName val="Fin. Inc. &amp; Expenses SPb"/>
      <sheetName val="Statistics"/>
      <sheetName val="Add. Info"/>
      <sheetName val="Sheet1"/>
      <sheetName val="Test"/>
      <sheetName val="Баз. коэффициенты"/>
      <sheetName val="Other Sales"/>
      <sheetName val="Аммортизация SPb"/>
      <sheetName val="Списки"/>
      <sheetName val="Безопасность"/>
      <sheetName val="ОхранаТруда"/>
      <sheetName val="Прочее"/>
      <sheetName val="Масл."/>
      <sheetName val="НовТех"/>
      <sheetName val="УслБанка"/>
      <sheetName val="Расчёт(УслБанка)"/>
      <sheetName val="Брокерство"/>
      <sheetName val="Роуминг"/>
      <sheetName val="14"/>
      <sheetName val="14-1"/>
      <sheetName val="Развитие"/>
      <sheetName val="Персонал"/>
      <sheetName val="Деревенько"/>
      <sheetName val="ДервенькоСев"/>
      <sheetName val="ДеревенькоЮж"/>
      <sheetName val="Юридический"/>
      <sheetName val="IT"/>
      <sheetName val="Зарплата"/>
      <sheetName val="Страховка"/>
      <sheetName val="Володин"/>
      <sheetName val="Пономарёв"/>
      <sheetName val="Лунёв"/>
      <sheetName val="Командировки"/>
      <sheetName val="Кудрявцев"/>
      <sheetName val="Маркетинг1"/>
      <sheetName val="Контроли"/>
      <sheetName val="Notes"/>
      <sheetName val="CFS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FINANCIAL REPORT</v>
          </cell>
          <cell r="D1" t="str">
            <v>ФИНАНСОВЫЙ ОТЧЁТ</v>
          </cell>
        </row>
        <row r="2">
          <cell r="A2" t="str">
            <v>kusd</v>
          </cell>
          <cell r="D2" t="str">
            <v>тыс. долл.</v>
          </cell>
        </row>
        <row r="3">
          <cell r="E3" t="str">
            <v>Jan'2004</v>
          </cell>
          <cell r="F3" t="str">
            <v>Feb'2004</v>
          </cell>
          <cell r="G3" t="str">
            <v>Mar'2004</v>
          </cell>
          <cell r="H3" t="str">
            <v>Apr'2004</v>
          </cell>
          <cell r="I3" t="str">
            <v>May'2004</v>
          </cell>
          <cell r="J3" t="str">
            <v>Jun'2004</v>
          </cell>
          <cell r="K3" t="str">
            <v>Jul'2004</v>
          </cell>
          <cell r="L3" t="str">
            <v>Aug'2004</v>
          </cell>
          <cell r="M3" t="str">
            <v>Sep'2004</v>
          </cell>
          <cell r="N3" t="str">
            <v>Oct'2004</v>
          </cell>
          <cell r="O3" t="str">
            <v>Nov'2004</v>
          </cell>
          <cell r="P3" t="str">
            <v>Dec'2004</v>
          </cell>
          <cell r="Q3" t="str">
            <v>Q1-04</v>
          </cell>
          <cell r="R3" t="str">
            <v>Q2-04</v>
          </cell>
          <cell r="S3" t="str">
            <v>H1-04</v>
          </cell>
          <cell r="T3" t="str">
            <v>Q3-04</v>
          </cell>
          <cell r="U3" t="str">
            <v>Q4-04</v>
          </cell>
          <cell r="V3" t="str">
            <v>H2-04</v>
          </cell>
          <cell r="W3">
            <v>2004</v>
          </cell>
          <cell r="X3">
            <v>2003</v>
          </cell>
          <cell r="Y3">
            <v>2004</v>
          </cell>
          <cell r="Z3">
            <v>2003</v>
          </cell>
          <cell r="AA3" t="str">
            <v>2004-2003</v>
          </cell>
        </row>
        <row r="4">
          <cell r="A4" t="str">
            <v>Income Statement ($000)</v>
          </cell>
          <cell r="B4" t="str">
            <v>Источник</v>
          </cell>
          <cell r="D4" t="str">
            <v>Отчёт о прибылях и убытках</v>
          </cell>
        </row>
        <row r="5">
          <cell r="A5" t="str">
            <v>Connection fees</v>
          </cell>
          <cell r="D5" t="str">
            <v xml:space="preserve">Плата за подключение </v>
          </cell>
        </row>
        <row r="6">
          <cell r="A6" t="str">
            <v>Monthly subscription fees</v>
          </cell>
          <cell r="D6" t="str">
            <v>Абонентская плата</v>
          </cell>
        </row>
        <row r="7">
          <cell r="A7" t="str">
            <v>Airtime revenue</v>
          </cell>
          <cell r="C7" t="str">
            <v>01.01</v>
          </cell>
          <cell r="D7" t="str">
            <v xml:space="preserve">Трафик </v>
          </cell>
        </row>
        <row r="8">
          <cell r="A8" t="str">
            <v>Uncollected revenue (-)</v>
          </cell>
        </row>
        <row r="9">
          <cell r="A9" t="str">
            <v>Value added services</v>
          </cell>
          <cell r="D9" t="str">
            <v>Дополнительные услуги</v>
          </cell>
        </row>
        <row r="10">
          <cell r="A10" t="str">
            <v>Handset sales</v>
          </cell>
          <cell r="D10" t="str">
            <v>Продажа абонентского оборуд.</v>
          </cell>
        </row>
        <row r="11">
          <cell r="A11" t="str">
            <v>Other revenue</v>
          </cell>
          <cell r="D11" t="str">
            <v>Прочие доходы</v>
          </cell>
        </row>
        <row r="12">
          <cell r="A12" t="str">
            <v>Gross revenue</v>
          </cell>
          <cell r="D12" t="str">
            <v>Итого реализация (ИР)</v>
          </cell>
        </row>
        <row r="14">
          <cell r="A14" t="str">
            <v>Cost of interconnection and roaming</v>
          </cell>
          <cell r="C14" t="str">
            <v>02.01</v>
          </cell>
          <cell r="D14" t="str">
            <v>Затраты на межсетевое подключение и роуминг</v>
          </cell>
        </row>
        <row r="15">
          <cell r="A15" t="str">
            <v>Cost of value added services</v>
          </cell>
          <cell r="D15" t="str">
            <v>Расходы на доп. Услуги</v>
          </cell>
        </row>
        <row r="16">
          <cell r="A16" t="str">
            <v>Cost of handsets</v>
          </cell>
          <cell r="D16" t="str">
            <v>Себестоимость продаж аб. оборудования</v>
          </cell>
        </row>
        <row r="17">
          <cell r="A17" t="str">
            <v>Other COGS</v>
          </cell>
          <cell r="D17" t="str">
            <v>Прочие прямые затраты</v>
          </cell>
        </row>
        <row r="18">
          <cell r="A18" t="str">
            <v>Total cost of goods sold</v>
          </cell>
          <cell r="D18" t="str">
            <v>Всего себестоимость реализации</v>
          </cell>
        </row>
        <row r="20">
          <cell r="A20" t="str">
            <v>Gross margin</v>
          </cell>
          <cell r="D20" t="str">
            <v>Валовая прибыль (ВП)</v>
          </cell>
        </row>
        <row r="22">
          <cell r="A22" t="str">
            <v>Consultancy services</v>
          </cell>
          <cell r="D22" t="str">
            <v>Консультационные услуги</v>
          </cell>
        </row>
        <row r="23">
          <cell r="A23" t="str">
            <v>Delivery of invoices</v>
          </cell>
          <cell r="D23" t="str">
            <v>Услуги по доставке счетов</v>
          </cell>
        </row>
        <row r="24">
          <cell r="A24" t="str">
            <v>Fixed payments to other operators</v>
          </cell>
          <cell r="D24" t="str">
            <v>Платежи другим операторам</v>
          </cell>
        </row>
        <row r="25">
          <cell r="A25" t="str">
            <v>External services</v>
          </cell>
          <cell r="C25" t="str">
            <v>SCH.03.01</v>
          </cell>
          <cell r="D25" t="str">
            <v>Услуги сторонних организаций</v>
          </cell>
        </row>
        <row r="26"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Materials and supplies</v>
          </cell>
          <cell r="D27" t="str">
            <v>Материалы</v>
          </cell>
        </row>
        <row r="28">
          <cell r="A28" t="str">
            <v>Материалы/75,75/1,73,72</v>
          </cell>
        </row>
        <row r="29">
          <cell r="A29" t="str">
            <v>Печ.пр.МТС и  отд.обсл./стр106</v>
          </cell>
        </row>
        <row r="30">
          <cell r="A30" t="str">
            <v>Кар.для принт.печ.счета</v>
          </cell>
        </row>
        <row r="31">
          <cell r="A31" t="str">
            <v>Охрана труда-материалы/стр170+Спец.одеж</v>
          </cell>
        </row>
        <row r="32">
          <cell r="A32" t="str">
            <v>Salaries and social charges</v>
          </cell>
          <cell r="D32" t="str">
            <v>Зарплата и отчисления по социальному страхованию</v>
          </cell>
        </row>
        <row r="33">
          <cell r="A33" t="str">
            <v>Operating taxes</v>
          </cell>
          <cell r="D33" t="str">
            <v>Операционные налоги</v>
          </cell>
        </row>
        <row r="34">
          <cell r="A34" t="str">
            <v>Отчисления в Минсвязи/стр26 Н.С.</v>
          </cell>
        </row>
        <row r="35">
          <cell r="A35" t="str">
            <v>Налог на имущество/стр26Н.С.</v>
          </cell>
        </row>
        <row r="36">
          <cell r="A36" t="str">
            <v>Налог на рекламу/стр26Н.С.</v>
          </cell>
        </row>
        <row r="37">
          <cell r="A37" t="str">
            <v>Прочие налоги/стр26</v>
          </cell>
        </row>
        <row r="38">
          <cell r="A38" t="str">
            <v>Rents</v>
          </cell>
          <cell r="D38" t="str">
            <v>Аренда</v>
          </cell>
        </row>
        <row r="39">
          <cell r="A39" t="str">
            <v>Аренда помещений БС и складов/стр129</v>
          </cell>
        </row>
        <row r="40">
          <cell r="A40" t="str">
            <v>Аренда помещений коммутатора/стр127</v>
          </cell>
        </row>
        <row r="41">
          <cell r="A41" t="str">
            <v>Аренда помещений сети продаж/128c</v>
          </cell>
        </row>
        <row r="42">
          <cell r="A42" t="str">
            <v>Аренда офиса/стр130</v>
          </cell>
        </row>
        <row r="43">
          <cell r="A43" t="str">
            <v>Insurance</v>
          </cell>
          <cell r="D43" t="str">
            <v>Расходы по страхованию</v>
          </cell>
        </row>
        <row r="44">
          <cell r="A44" t="str">
            <v>Provision for doubtful accounts</v>
          </cell>
          <cell r="D44" t="str">
            <v>Расходы по сомнительным долгам</v>
          </cell>
        </row>
        <row r="45">
          <cell r="A45" t="str">
            <v>Other expenses</v>
          </cell>
          <cell r="C45" t="str">
            <v>SCH.04.01</v>
          </cell>
          <cell r="D45" t="str">
            <v>Прочие операционные расходы</v>
          </cell>
        </row>
        <row r="46">
          <cell r="A46" t="str">
            <v>Total operating expenses</v>
          </cell>
          <cell r="D46" t="str">
            <v>Операционные расходы - Всего</v>
          </cell>
        </row>
        <row r="48">
          <cell r="A48" t="str">
            <v>Sales and Marketing expenses</v>
          </cell>
          <cell r="D48" t="str">
            <v>Коммерческие расходы</v>
          </cell>
        </row>
        <row r="50">
          <cell r="A50" t="str">
            <v>EBITDA</v>
          </cell>
          <cell r="D50" t="str">
            <v>Прибыль до уплаты процентов, налогов, начисления амортизации и износа</v>
          </cell>
        </row>
        <row r="52">
          <cell r="A52" t="str">
            <v>Depreciation and Amortization Expenses</v>
          </cell>
          <cell r="D52" t="str">
            <v>Износ и Амортизация</v>
          </cell>
        </row>
        <row r="53">
          <cell r="D53" t="str">
            <v/>
          </cell>
        </row>
        <row r="54">
          <cell r="A54" t="str">
            <v>EBIT</v>
          </cell>
          <cell r="D54" t="str">
            <v>Прибыль до уплаты процентов и налогов</v>
          </cell>
        </row>
        <row r="56">
          <cell r="A56" t="str">
            <v>Other income and expenses</v>
          </cell>
          <cell r="D56" t="str">
            <v>Прочие операционные доходы и расходы</v>
          </cell>
        </row>
        <row r="58">
          <cell r="A58" t="str">
            <v>Financial income and expenses</v>
          </cell>
          <cell r="D58" t="str">
            <v>Финансовые доходы и расходы</v>
          </cell>
        </row>
        <row r="59">
          <cell r="A59" t="str">
            <v xml:space="preserve"> - Interest expenses</v>
          </cell>
          <cell r="D59" t="str">
            <v xml:space="preserve"> - Проценты начисленные</v>
          </cell>
        </row>
        <row r="60">
          <cell r="A60" t="str">
            <v xml:space="preserve"> - Financial income</v>
          </cell>
          <cell r="D60" t="str">
            <v xml:space="preserve"> - Прочие внереализационные доходы</v>
          </cell>
        </row>
        <row r="61">
          <cell r="A61" t="str">
            <v xml:space="preserve"> - Financial expenses</v>
          </cell>
          <cell r="D61" t="str">
            <v xml:space="preserve"> - Прочие внереализационные расходы</v>
          </cell>
        </row>
        <row r="62">
          <cell r="A62" t="str">
            <v xml:space="preserve"> - Translation gain (loss)</v>
          </cell>
          <cell r="D62" t="str">
            <v xml:space="preserve"> - Курсовая разница</v>
          </cell>
        </row>
        <row r="64">
          <cell r="A64" t="str">
            <v>Income/(Loss) before Taxes</v>
          </cell>
          <cell r="D64" t="str">
            <v>Прибыль до налогообложения</v>
          </cell>
        </row>
        <row r="66">
          <cell r="A66" t="str">
            <v>Profit Tax</v>
          </cell>
          <cell r="D66" t="str">
            <v>Налог на прибыль</v>
          </cell>
        </row>
        <row r="67">
          <cell r="A67" t="str">
            <v>Net Income/(Loss)</v>
          </cell>
          <cell r="D67" t="str">
            <v>Чистая прибыль/(Убыток)</v>
          </cell>
        </row>
        <row r="68">
          <cell r="Q68">
            <v>127600.45186564628</v>
          </cell>
        </row>
        <row r="69">
          <cell r="D69" t="str">
            <v/>
          </cell>
        </row>
        <row r="75">
          <cell r="A75" t="str">
            <v>Balance Sheet ($000's)</v>
          </cell>
          <cell r="D75" t="str">
            <v>Баланс</v>
          </cell>
        </row>
        <row r="77">
          <cell r="A77" t="str">
            <v>ASSETS</v>
          </cell>
        </row>
        <row r="79">
          <cell r="A79" t="str">
            <v>Current assets:</v>
          </cell>
          <cell r="D79" t="str">
            <v>Текущие активы:</v>
          </cell>
        </row>
        <row r="80">
          <cell r="A80" t="str">
            <v>Cash and cash equivalents:</v>
          </cell>
          <cell r="D80" t="str">
            <v>Денежные средства:</v>
          </cell>
        </row>
        <row r="81">
          <cell r="A81" t="str">
            <v xml:space="preserve">    Russian Rubles</v>
          </cell>
          <cell r="D81" t="str">
            <v xml:space="preserve">    Денежные средства руб. </v>
          </cell>
        </row>
        <row r="82">
          <cell r="A82" t="str">
            <v xml:space="preserve">    Other Currencies</v>
          </cell>
          <cell r="D82" t="str">
            <v xml:space="preserve">    Денежные средства -пр</v>
          </cell>
        </row>
        <row r="83">
          <cell r="A83" t="str">
            <v xml:space="preserve">   Short-term investments</v>
          </cell>
          <cell r="D83" t="str">
            <v>Финансовые вложения</v>
          </cell>
        </row>
        <row r="84">
          <cell r="A84" t="str">
            <v>Trade accounts receivable, net</v>
          </cell>
          <cell r="D84" t="str">
            <v>Дебиторская задолженность за минусом резервов под текущие активы</v>
          </cell>
        </row>
        <row r="85">
          <cell r="A85" t="str">
            <v>Accounts receivable Intra-group</v>
          </cell>
          <cell r="D85" t="str">
            <v>Дебиторская задолженность компаний Группы</v>
          </cell>
        </row>
        <row r="86">
          <cell r="A86" t="str">
            <v>Accounts receivable, related parties</v>
          </cell>
          <cell r="D86" t="str">
            <v>Дебиторская задолженность аффилированных лиц</v>
          </cell>
        </row>
        <row r="87">
          <cell r="A87" t="str">
            <v>Inventory, net</v>
          </cell>
          <cell r="D87" t="str">
            <v>Запасы</v>
          </cell>
        </row>
        <row r="88">
          <cell r="A88" t="str">
            <v>VAT receivable</v>
          </cell>
          <cell r="D88" t="str">
            <v>НДС по приобретенным ценностям</v>
          </cell>
        </row>
        <row r="89">
          <cell r="A89" t="str">
            <v>Prepayments and other current assets</v>
          </cell>
          <cell r="D89" t="str">
            <v>Аванс поставщикам услуг, расходы будущих периодов</v>
          </cell>
        </row>
        <row r="90">
          <cell r="A90" t="str">
            <v>Deferred tax assets</v>
          </cell>
          <cell r="D90" t="str">
            <v>Актив по отложенным налогам</v>
          </cell>
        </row>
        <row r="91">
          <cell r="A91" t="str">
            <v>Total current assets</v>
          </cell>
          <cell r="D91" t="str">
            <v>Итого текущие активы</v>
          </cell>
        </row>
        <row r="92">
          <cell r="A92" t="str">
            <v>Non-current assets:</v>
          </cell>
          <cell r="D92" t="str">
            <v>Внеоборотные активы</v>
          </cell>
        </row>
        <row r="93">
          <cell r="A93" t="str">
            <v>Advances paid on constructions</v>
          </cell>
          <cell r="D93" t="str">
            <v>Авансы, уплаченные поставщикам за внеоборотные активы</v>
          </cell>
        </row>
        <row r="94">
          <cell r="A94" t="str">
            <v>Tangible assets at cost</v>
          </cell>
          <cell r="D94" t="str">
            <v>Первоначальная стоимость основных средств</v>
          </cell>
        </row>
        <row r="95">
          <cell r="A95" t="str">
            <v>less Accumulated depreciation</v>
          </cell>
          <cell r="D95" t="str">
            <v>Накопленная амортизация</v>
          </cell>
        </row>
        <row r="96">
          <cell r="A96" t="str">
            <v>Tangible assets, net</v>
          </cell>
          <cell r="D96" t="str">
            <v>Остаточная стоимость ОС</v>
          </cell>
        </row>
        <row r="97">
          <cell r="A97" t="str">
            <v>Intangible assets at cost</v>
          </cell>
          <cell r="D97" t="str">
            <v>Первоначальная стоимость нематериальных активов</v>
          </cell>
        </row>
        <row r="98">
          <cell r="A98" t="str">
            <v>less Accumulated amortisation</v>
          </cell>
          <cell r="D98" t="str">
            <v>Накопленная амортизация</v>
          </cell>
        </row>
        <row r="99">
          <cell r="A99" t="str">
            <v>Intangible assets, net</v>
          </cell>
          <cell r="D99" t="str">
            <v>НМА (остаточная стоимость)</v>
          </cell>
        </row>
        <row r="100">
          <cell r="A100" t="str">
            <v>Construction in progress</v>
          </cell>
          <cell r="D100" t="str">
            <v>Незавершенное строительство</v>
          </cell>
        </row>
        <row r="101">
          <cell r="A101" t="str">
            <v>Financial assets</v>
          </cell>
          <cell r="D101" t="str">
            <v>Инвестициии</v>
          </cell>
        </row>
        <row r="102">
          <cell r="A102" t="str">
            <v>Loans Intra-Group</v>
          </cell>
          <cell r="D102" t="str">
            <v>Займы, выданные компаниям Группы</v>
          </cell>
        </row>
        <row r="103">
          <cell r="A103" t="str">
            <v>Other non-current assets</v>
          </cell>
          <cell r="D103" t="str">
            <v>Прочее</v>
          </cell>
        </row>
        <row r="104">
          <cell r="A104" t="str">
            <v>Total non-current assets</v>
          </cell>
          <cell r="D104" t="str">
            <v>Всего внеоборотные активы</v>
          </cell>
        </row>
        <row r="106">
          <cell r="A106" t="str">
            <v>TOTAL ASSETS</v>
          </cell>
          <cell r="D106" t="str">
            <v>ВСЕГО Активы</v>
          </cell>
        </row>
        <row r="108">
          <cell r="A108" t="str">
            <v>LIABILITIES AND SHAREHOLDERS’ EQUITY</v>
          </cell>
          <cell r="D108" t="str">
            <v>Обязательства и Уставный капитал</v>
          </cell>
        </row>
        <row r="110">
          <cell r="A110" t="str">
            <v>Current liabilities:</v>
          </cell>
          <cell r="D110" t="str">
            <v>Текущие Обязательства:</v>
          </cell>
        </row>
        <row r="111">
          <cell r="A111" t="str">
            <v>Trade accounts payable</v>
          </cell>
          <cell r="D111" t="str">
            <v xml:space="preserve">Кредиторская задолженность </v>
          </cell>
        </row>
        <row r="112">
          <cell r="A112" t="str">
            <v>Accounts payable intra-Group</v>
          </cell>
          <cell r="D112" t="str">
            <v>Кредиторская задолженность- расчеты с аффилированными компаниями</v>
          </cell>
        </row>
        <row r="113">
          <cell r="A113" t="str">
            <v>Accounts payable related parties</v>
          </cell>
          <cell r="D113" t="str">
            <v>Кредиторская задолженность- расчеты с компаниями Группы</v>
          </cell>
        </row>
        <row r="114">
          <cell r="A114" t="str">
            <v>Accounts payable for equipment, current portion</v>
          </cell>
          <cell r="D114" t="str">
            <v>Кредиторская задолженность по приобретаемому оборудованию</v>
          </cell>
        </row>
        <row r="115">
          <cell r="A115" t="str">
            <v>Debts, current portion</v>
          </cell>
          <cell r="D115" t="str">
            <v>Краткосрочные кредиты банков</v>
          </cell>
        </row>
        <row r="116">
          <cell r="A116" t="str">
            <v xml:space="preserve">  - Interests accrued</v>
          </cell>
          <cell r="D116" t="str">
            <v>Проценты начисленные</v>
          </cell>
        </row>
        <row r="117">
          <cell r="A117" t="str">
            <v xml:space="preserve">  - Interests payable</v>
          </cell>
          <cell r="D117" t="str">
            <v>Проценты, подлежащие уплате</v>
          </cell>
        </row>
        <row r="118">
          <cell r="A118" t="str">
            <v>VAT payable</v>
          </cell>
          <cell r="D118" t="str">
            <v>Расчеты с бюджетом  по НДС</v>
          </cell>
        </row>
        <row r="119">
          <cell r="A119" t="str">
            <v>Subscriber prepayments</v>
          </cell>
          <cell r="D119" t="str">
            <v>Авансовые платежи от клиентов</v>
          </cell>
        </row>
        <row r="120">
          <cell r="A120" t="str">
            <v>Loans intra-Group</v>
          </cell>
          <cell r="D120" t="str">
            <v>Займы, полученные от компаний Группы</v>
          </cell>
        </row>
        <row r="121">
          <cell r="A121" t="str">
            <v xml:space="preserve">  - Interests payable</v>
          </cell>
          <cell r="D121" t="str">
            <v>Проценты, подлежащие уплате</v>
          </cell>
        </row>
        <row r="122">
          <cell r="A122" t="str">
            <v>Loans from related parties, current portion</v>
          </cell>
          <cell r="D122" t="str">
            <v>Займы, полученные от аффилированных лиц</v>
          </cell>
        </row>
        <row r="123">
          <cell r="A123" t="str">
            <v>Obligations under capital lease, current portion</v>
          </cell>
          <cell r="D123" t="str">
            <v>Задолженность по долгосрочной аренде</v>
          </cell>
        </row>
        <row r="124">
          <cell r="A124" t="str">
            <v>Accrued liabilities</v>
          </cell>
          <cell r="D124" t="str">
            <v>Расходы будущих периодов</v>
          </cell>
        </row>
        <row r="125">
          <cell r="A125" t="str">
            <v>Deferred tax liability</v>
          </cell>
          <cell r="D125" t="str">
            <v>Краткосрочные отложенные налоговые обязательства</v>
          </cell>
        </row>
        <row r="126">
          <cell r="A126" t="str">
            <v>Other current liabilities (sim-cards deferred income)</v>
          </cell>
          <cell r="D126" t="str">
            <v>Прочие текущие обязательства</v>
          </cell>
        </row>
        <row r="127">
          <cell r="A127" t="str">
            <v>Total current liabilities</v>
          </cell>
          <cell r="D127" t="str">
            <v>Итого текущие обязательства</v>
          </cell>
        </row>
        <row r="128">
          <cell r="A128" t="str">
            <v>Non-current liabilities:</v>
          </cell>
          <cell r="D128" t="str">
            <v>Долгосрочные обязательства:</v>
          </cell>
        </row>
        <row r="129">
          <cell r="A129" t="str">
            <v>Accounts payable for equipment, net of current portion</v>
          </cell>
          <cell r="D129" t="str">
            <v>Кредиторская задолженность по приобретаемому оборудованию</v>
          </cell>
        </row>
        <row r="130">
          <cell r="A130" t="str">
            <v>Debts, net of current portion</v>
          </cell>
          <cell r="D130" t="str">
            <v>Долгосрочные кредиты банков</v>
          </cell>
        </row>
        <row r="131">
          <cell r="A131" t="str">
            <v xml:space="preserve">  - Interests accrued</v>
          </cell>
          <cell r="D131" t="str">
            <v>Проценты начисленные</v>
          </cell>
        </row>
        <row r="132">
          <cell r="A132" t="str">
            <v xml:space="preserve">  - Interests payable</v>
          </cell>
          <cell r="D132" t="str">
            <v>Проценты, подлежащие уплате</v>
          </cell>
        </row>
        <row r="133">
          <cell r="A133" t="str">
            <v>Loans intra-Group</v>
          </cell>
          <cell r="D133" t="str">
            <v>Займы от компаний Группы</v>
          </cell>
        </row>
        <row r="134">
          <cell r="A134" t="str">
            <v xml:space="preserve">  - Interests payable</v>
          </cell>
          <cell r="D134" t="str">
            <v>Проценты, подлежащие уплате</v>
          </cell>
        </row>
        <row r="135">
          <cell r="A135" t="str">
            <v>Loans from related parties, net of current portion</v>
          </cell>
          <cell r="D135" t="str">
            <v>Займы от аффилированных лиц</v>
          </cell>
        </row>
        <row r="136">
          <cell r="A136" t="str">
            <v>Obligations under capital lease, net of current portion</v>
          </cell>
          <cell r="D136" t="str">
            <v>Задолженность по долгосрочной аренде</v>
          </cell>
        </row>
        <row r="137">
          <cell r="A137" t="str">
            <v>Deferred tax liability</v>
          </cell>
          <cell r="D137" t="str">
            <v>Долгосрочные отложенные налоговые обязательства</v>
          </cell>
        </row>
        <row r="138">
          <cell r="A138" t="str">
            <v>License fee liabilities</v>
          </cell>
          <cell r="D138" t="str">
            <v>Задолженность по лицензионным платежам</v>
          </cell>
        </row>
        <row r="139">
          <cell r="A139" t="str">
            <v>Other non-current liabilities (sim-cards deferred income)</v>
          </cell>
          <cell r="D139" t="str">
            <v>Проие долгосрочные обязательства</v>
          </cell>
        </row>
        <row r="140">
          <cell r="A140" t="str">
            <v>Total non-current liabilities</v>
          </cell>
          <cell r="D140" t="str">
            <v>Итого долг. обязательства</v>
          </cell>
        </row>
        <row r="141">
          <cell r="A141" t="str">
            <v>TOTAL LIABILITIES</v>
          </cell>
          <cell r="D141" t="str">
            <v>Всего обязательства</v>
          </cell>
        </row>
        <row r="143">
          <cell r="A143" t="str">
            <v>SHAREHOLDERS’ EQUITY</v>
          </cell>
          <cell r="D143" t="str">
            <v xml:space="preserve">  Уставный капитал </v>
          </cell>
        </row>
        <row r="144">
          <cell r="A144" t="str">
            <v>Share capital</v>
          </cell>
          <cell r="D144" t="str">
            <v xml:space="preserve">Уставный капитал </v>
          </cell>
        </row>
        <row r="145">
          <cell r="A145" t="str">
            <v>Additional paid in capital</v>
          </cell>
          <cell r="D145" t="str">
            <v>Добавочный капитал</v>
          </cell>
        </row>
        <row r="146">
          <cell r="A146" t="str">
            <v>Reserve fund</v>
          </cell>
          <cell r="D146" t="str">
            <v>Резервный фонд</v>
          </cell>
        </row>
        <row r="147">
          <cell r="A147" t="str">
            <v>Retained earnings</v>
          </cell>
          <cell r="D147" t="str">
            <v>Нераспределенная прибыль прошлых лет</v>
          </cell>
        </row>
        <row r="148">
          <cell r="A148" t="str">
            <v>Profit/Loss (accounting period)</v>
          </cell>
          <cell r="D148" t="str">
            <v>Прибыль(убыток) отчетного периода</v>
          </cell>
        </row>
        <row r="149">
          <cell r="A149" t="str">
            <v>Total shareholders’ equity</v>
          </cell>
          <cell r="D149" t="str">
            <v>Итого акционерный капитал</v>
          </cell>
        </row>
        <row r="150">
          <cell r="A150" t="str">
            <v>TOTAL LIABILITIES AND SHAREHOLDERS’ EQUITY</v>
          </cell>
          <cell r="D150" t="str">
            <v xml:space="preserve">Всего обязательства и капитал </v>
          </cell>
        </row>
        <row r="152">
          <cell r="A152" t="str">
            <v>Cash Flow Statement ($000's)</v>
          </cell>
          <cell r="D152" t="str">
            <v>Отчет о движении денежных средств</v>
          </cell>
        </row>
        <row r="154">
          <cell r="A154" t="str">
            <v>Cash flow from operating activities</v>
          </cell>
          <cell r="D154" t="str">
            <v>Денежные потоки от операционной деятельности</v>
          </cell>
        </row>
        <row r="155">
          <cell r="A155" t="str">
            <v>Cash receipts from customers &amp; other revenue receipts</v>
          </cell>
          <cell r="B155" t="str">
            <v>Cash receipts from customers, other</v>
          </cell>
          <cell r="D155" t="str">
            <v>Денежные средства, полученные от клиентов</v>
          </cell>
        </row>
        <row r="156">
          <cell r="A156" t="str">
            <v>Interest received</v>
          </cell>
          <cell r="B156" t="str">
            <v>Interest received</v>
          </cell>
          <cell r="D156" t="str">
            <v>Проценты полученные</v>
          </cell>
        </row>
        <row r="157">
          <cell r="A157" t="str">
            <v>Cash provided by operating activities</v>
          </cell>
          <cell r="D157" t="str">
            <v>Денежные поступления от операционной деятельности</v>
          </cell>
        </row>
        <row r="158">
          <cell r="A158" t="str">
            <v>Cash paid to suppliers and employees</v>
          </cell>
          <cell r="B158" t="str">
            <v>Cash paid to suppliers and employees</v>
          </cell>
          <cell r="D158" t="str">
            <v>Денежные средства, выплаченные поставщикам и персоналу</v>
          </cell>
        </row>
        <row r="159">
          <cell r="A159" t="str">
            <v>Interest paid</v>
          </cell>
          <cell r="B159" t="str">
            <v>Interest paid</v>
          </cell>
          <cell r="D159" t="str">
            <v>Проценты уплаченные</v>
          </cell>
        </row>
        <row r="160">
          <cell r="A160" t="str">
            <v>Income taxes paid</v>
          </cell>
          <cell r="D160" t="str">
            <v>Налог на прибыль уплаченный</v>
          </cell>
        </row>
        <row r="161">
          <cell r="A161" t="str">
            <v>Other taxes paid</v>
          </cell>
          <cell r="B161" t="str">
            <v>Taxes paid</v>
          </cell>
          <cell r="D161" t="str">
            <v>Прочие налоги уплаченные</v>
          </cell>
        </row>
        <row r="162">
          <cell r="A162" t="str">
            <v>Cash used in operating activities</v>
          </cell>
          <cell r="D162" t="str">
            <v>Денежный отток в связи с операционной деятельностью</v>
          </cell>
        </row>
        <row r="163">
          <cell r="A163" t="str">
            <v>Net cash provided by operating activities</v>
          </cell>
          <cell r="D163" t="str">
            <v>Чистый денежный поток от операционной деятельности</v>
          </cell>
        </row>
        <row r="165">
          <cell r="A165" t="str">
            <v>Cash flows from investing activities</v>
          </cell>
          <cell r="D165" t="str">
            <v>Денежные потоки от инвестиционной деятельности</v>
          </cell>
        </row>
        <row r="166">
          <cell r="A166" t="str">
            <v>Purchases and advances for tangible and intangible assets</v>
          </cell>
          <cell r="B166" t="str">
            <v>Purchases and advances for tangible and</v>
          </cell>
          <cell r="D166" t="str">
            <v>Покупка и авансы уплаченные за основные средства и нематериальные активы</v>
          </cell>
        </row>
        <row r="171">
          <cell r="A171" t="str">
            <v>Proceeds from sale of tangible and intangible assets</v>
          </cell>
          <cell r="B171" t="str">
            <v>Proceeds from sale of tangible</v>
          </cell>
          <cell r="D171" t="str">
            <v>Выручка от реализации основных средств и нематериальных активов</v>
          </cell>
        </row>
        <row r="172">
          <cell r="A172" t="str">
            <v>Cash paid for acquisitions</v>
          </cell>
          <cell r="B172" t="str">
            <v>Cash paid for acquisitios</v>
          </cell>
          <cell r="D172" t="str">
            <v>Денежные средства, направленные на прямые инвестиии.</v>
          </cell>
        </row>
        <row r="173">
          <cell r="A173" t="str">
            <v>Loans to related parties</v>
          </cell>
          <cell r="B173" t="str">
            <v>Loans to related parties</v>
          </cell>
          <cell r="D173" t="str">
            <v>Займы связанным сторонам.</v>
          </cell>
        </row>
        <row r="174">
          <cell r="A174" t="str">
            <v>Proceeds from loans to related parties</v>
          </cell>
          <cell r="B174" t="str">
            <v xml:space="preserve">  Proceeds from loans to related parties</v>
          </cell>
          <cell r="D174" t="str">
            <v>Займы связанным сторонам, полученные</v>
          </cell>
        </row>
        <row r="175">
          <cell r="A175" t="str">
            <v>Short-term investments</v>
          </cell>
          <cell r="B175" t="str">
            <v>Short-term investments</v>
          </cell>
          <cell r="D175" t="str">
            <v>Краткосрочные инвестиции</v>
          </cell>
        </row>
        <row r="176">
          <cell r="A176" t="str">
            <v>Proceeds from sale of short-term investments</v>
          </cell>
          <cell r="B176" t="str">
            <v xml:space="preserve">  Proceeds from sale of short-term inv.</v>
          </cell>
          <cell r="D176" t="str">
            <v>Выручка от реализации краткосрочных инвестиций</v>
          </cell>
        </row>
        <row r="177">
          <cell r="A177" t="str">
            <v>Net cash used in investing activities</v>
          </cell>
          <cell r="D177" t="str">
            <v>Чистый денежный поток от инвестиционной деятельности</v>
          </cell>
        </row>
        <row r="179">
          <cell r="A179" t="str">
            <v>Cash flows from financing activities</v>
          </cell>
          <cell r="D179" t="str">
            <v>Инвестиционные потоки от финансовой деятельности</v>
          </cell>
        </row>
        <row r="180">
          <cell r="A180" t="str">
            <v>Loan principal received</v>
          </cell>
          <cell r="B180" t="str">
            <v>Loan principal received</v>
          </cell>
          <cell r="D180" t="str">
            <v>Кредиты полученные</v>
          </cell>
        </row>
        <row r="181">
          <cell r="A181" t="str">
            <v>Loan principal received intra-group</v>
          </cell>
          <cell r="D181" t="str">
            <v>Займы, полученные от компаний Группы</v>
          </cell>
        </row>
        <row r="182">
          <cell r="A182" t="str">
            <v>Loan principal received, related party</v>
          </cell>
          <cell r="B182" t="str">
            <v>Loan principal received, related party</v>
          </cell>
          <cell r="D182" t="str">
            <v>Займы, полученные от аффилированных лиц</v>
          </cell>
        </row>
        <row r="183">
          <cell r="A183" t="str">
            <v>Loan principal repaid</v>
          </cell>
          <cell r="B183" t="str">
            <v>Loan principal repaid (by the Company)</v>
          </cell>
          <cell r="D183" t="str">
            <v>Возврат кредитов</v>
          </cell>
        </row>
        <row r="184">
          <cell r="A184" t="str">
            <v>Loan principal repaid intra-group</v>
          </cell>
          <cell r="D184" t="str">
            <v>Возврат займов, полученных о компаний Группы</v>
          </cell>
        </row>
        <row r="185">
          <cell r="A185" t="str">
            <v>Loan principal repaid, related party</v>
          </cell>
          <cell r="B185" t="str">
            <v>Loan principal repaid, related parties</v>
          </cell>
          <cell r="D185" t="str">
            <v>Возврат займов, полученных от аффилированных лиц</v>
          </cell>
        </row>
        <row r="186">
          <cell r="A186" t="str">
            <v>Capital lease principal repaid</v>
          </cell>
          <cell r="B186" t="str">
            <v>Capital lease principal repaid</v>
          </cell>
          <cell r="D186" t="str">
            <v>Возврат основной суммы по долгосрочной аренде</v>
          </cell>
        </row>
        <row r="187">
          <cell r="A187" t="str">
            <v>Proceeds from issuance of stock</v>
          </cell>
          <cell r="D187" t="str">
            <v>Выручка от продажи дополнительной эмисси акций</v>
          </cell>
        </row>
        <row r="188">
          <cell r="A188" t="str">
            <v>Cash transfers to CO</v>
          </cell>
          <cell r="B188" t="str">
            <v>Cash transfer to Central Office</v>
          </cell>
          <cell r="D188" t="str">
            <v>Перевод денежных средств в ЦО и платежи за ЦО</v>
          </cell>
        </row>
        <row r="189">
          <cell r="A189" t="str">
            <v>Net cash provide by (used in) financing activities</v>
          </cell>
          <cell r="D189" t="str">
            <v>Чистый денежный поток от финнасовой деятельности</v>
          </cell>
        </row>
        <row r="191">
          <cell r="A191" t="str">
            <v>Effect of foreign exchange gain or loss</v>
          </cell>
          <cell r="B191" t="str">
            <v>Effect of foreign exchange gain</v>
          </cell>
          <cell r="D191" t="str">
            <v>Курсоые разницы</v>
          </cell>
        </row>
        <row r="192">
          <cell r="A192" t="str">
            <v>Net increase/decrease in cash and cash equivalents</v>
          </cell>
          <cell r="D192" t="str">
            <v>Чистый приток/отток денежных средств</v>
          </cell>
        </row>
        <row r="193">
          <cell r="A193" t="str">
            <v>Cash and cash equivalent at the beginning of period</v>
          </cell>
          <cell r="D193" t="str">
            <v>Денежные средства на начало периода</v>
          </cell>
        </row>
        <row r="194">
          <cell r="A194" t="str">
            <v>Cash and cash equivalents at the end of the period</v>
          </cell>
          <cell r="D194" t="str">
            <v>Денежные средства на конец периода</v>
          </cell>
        </row>
        <row r="198">
          <cell r="A198" t="str">
            <v>Schedule 01.01</v>
          </cell>
          <cell r="D198" t="str">
            <v/>
          </cell>
        </row>
        <row r="199">
          <cell r="A199" t="str">
            <v>Airtime Revenues</v>
          </cell>
          <cell r="D199" t="str">
            <v>Трафик собств. абонентов</v>
          </cell>
        </row>
        <row r="200">
          <cell r="A200" t="str">
            <v>MS-MS calls</v>
          </cell>
          <cell r="D200" t="str">
            <v>звонки абонентам внутри своей сети</v>
          </cell>
        </row>
        <row r="201">
          <cell r="A201" t="str">
            <v>Local call</v>
          </cell>
          <cell r="D201" t="str">
            <v>исходящие местные звонки</v>
          </cell>
        </row>
        <row r="202">
          <cell r="A202" t="str">
            <v>Domestic long distance calls</v>
          </cell>
          <cell r="D202" t="str">
            <v>Междугородние звонки</v>
          </cell>
        </row>
        <row r="203">
          <cell r="A203" t="str">
            <v>International calls</v>
          </cell>
          <cell r="D203" t="str">
            <v>Международные звонки</v>
          </cell>
        </row>
        <row r="204">
          <cell r="A204" t="str">
            <v>Incoming calls</v>
          </cell>
          <cell r="D204" t="str">
            <v>Входящие звонки</v>
          </cell>
        </row>
        <row r="205">
          <cell r="A205" t="str">
            <v>Residental subscribers roaming</v>
          </cell>
          <cell r="D205" t="str">
            <v>Национальный роуминг</v>
          </cell>
        </row>
        <row r="206">
          <cell r="A206" t="str">
            <v>Visitors roaming</v>
          </cell>
          <cell r="D206" t="str">
            <v>Роуминг визитеров</v>
          </cell>
        </row>
        <row r="207">
          <cell r="A207" t="str">
            <v>Total</v>
          </cell>
          <cell r="D207" t="str">
            <v>Итого</v>
          </cell>
        </row>
        <row r="209">
          <cell r="A209" t="str">
            <v>Schedule 02.01</v>
          </cell>
          <cell r="D209" t="str">
            <v/>
          </cell>
        </row>
        <row r="210">
          <cell r="A210" t="str">
            <v>Interconnection and roaming expenses</v>
          </cell>
          <cell r="D210" t="str">
            <v>Межсетевое подклюениеи расходы на роуминг</v>
          </cell>
        </row>
        <row r="211">
          <cell r="A211" t="str">
            <v>MS-MS calls</v>
          </cell>
          <cell r="D211" t="str">
            <v>звонки абонентам внутри своей сети</v>
          </cell>
        </row>
        <row r="212">
          <cell r="A212" t="str">
            <v>Local call</v>
          </cell>
          <cell r="D212" t="str">
            <v>исходящие местные звонки</v>
          </cell>
        </row>
        <row r="213">
          <cell r="A213" t="str">
            <v>Domestic long distance calls</v>
          </cell>
          <cell r="D213" t="str">
            <v>Междугородние звонки</v>
          </cell>
        </row>
        <row r="214">
          <cell r="A214" t="str">
            <v>International calls</v>
          </cell>
          <cell r="D214" t="str">
            <v>Международные звонки</v>
          </cell>
        </row>
        <row r="215">
          <cell r="A215" t="str">
            <v>Incoming calls</v>
          </cell>
          <cell r="D215" t="str">
            <v>Входящие звонки</v>
          </cell>
        </row>
        <row r="216">
          <cell r="A216" t="str">
            <v>Residental subscribers roaming</v>
          </cell>
          <cell r="D216" t="str">
            <v>Национальный роуминг</v>
          </cell>
        </row>
        <row r="217">
          <cell r="A217" t="str">
            <v>Visitors roaming</v>
          </cell>
          <cell r="D217" t="str">
            <v>Роуминг визитеров</v>
          </cell>
        </row>
        <row r="218">
          <cell r="A218" t="str">
            <v>Total</v>
          </cell>
          <cell r="D218" t="str">
            <v>Итого</v>
          </cell>
        </row>
        <row r="221">
          <cell r="A221" t="str">
            <v>Schedule 03.01</v>
          </cell>
        </row>
        <row r="222">
          <cell r="A222" t="str">
            <v>Other external services</v>
          </cell>
          <cell r="D222" t="str">
            <v>Прочие услуги сторонних организаций</v>
          </cell>
        </row>
        <row r="223">
          <cell r="A223" t="str">
            <v>Technical support of netwrok equipment</v>
          </cell>
          <cell r="D223" t="str">
            <v>Расходы на ремонт аппарат. средств Nokia, Ericsson</v>
          </cell>
        </row>
        <row r="224">
          <cell r="A224" t="str">
            <v>Расх.на ремонт аппарат.средств Nokia/11</v>
          </cell>
        </row>
        <row r="225">
          <cell r="A225" t="str">
            <v>Технич.под.обор.сети/стр113</v>
          </cell>
        </row>
        <row r="226">
          <cell r="A226" t="str">
            <v>Radio frequency fees</v>
          </cell>
          <cell r="D226" t="str">
            <v>Рас.на опл.за исполь-е радиочаст.ресурса</v>
          </cell>
        </row>
        <row r="227">
          <cell r="A227" t="str">
            <v>Additional services expenses</v>
          </cell>
          <cell r="D227" t="str">
            <v>Расх. на технич.сопровождение, информ.обес-е дополнительн.услуг</v>
          </cell>
        </row>
        <row r="228">
          <cell r="A228" t="str">
            <v>Техническое сопровожд.доп. услуг/стр111</v>
          </cell>
        </row>
        <row r="229">
          <cell r="A229" t="str">
            <v>Расх.на информ.обслуж-ие абонентов/167</v>
          </cell>
        </row>
        <row r="230">
          <cell r="A230" t="str">
            <v>Информационное обеспеч.доп.усл./стр108</v>
          </cell>
        </row>
        <row r="231">
          <cell r="A231" t="str">
            <v>Тех.под.бил.сист/стр112об.роуминга/120/</v>
          </cell>
        </row>
        <row r="232">
          <cell r="A232" t="str">
            <v>Расходы на техпод.Hewlett Packard/стр12</v>
          </cell>
        </row>
        <row r="233">
          <cell r="A233" t="str">
            <v>Commercial representations on regions</v>
          </cell>
          <cell r="D233" t="str">
            <v>Оплата услуг представителей в регионах</v>
          </cell>
        </row>
        <row r="234">
          <cell r="A234" t="str">
            <v>Dealers' commission</v>
          </cell>
          <cell r="D234" t="str">
            <v>Комиссионное вознаграждение дилерам</v>
          </cell>
        </row>
        <row r="235">
          <cell r="A235" t="str">
            <v>Бонусное вознаграждение диллерам/107/1</v>
          </cell>
        </row>
        <row r="236">
          <cell r="A236" t="str">
            <v>Ком.возн.дилер.за подкл.абон./стр119</v>
          </cell>
        </row>
        <row r="237">
          <cell r="A237" t="str">
            <v>Ком.возн.дилер.за прием платеж./стр119/</v>
          </cell>
        </row>
        <row r="238">
          <cell r="A238" t="str">
            <v>Ком.возн.дил.за скрэтч.карты PrП</v>
          </cell>
        </row>
        <row r="239">
          <cell r="A239" t="str">
            <v>Base stations equipment repair expenses</v>
          </cell>
          <cell r="D239" t="str">
            <v>Расх. на ремонт оборудования БС, услуги</v>
          </cell>
        </row>
        <row r="240">
          <cell r="A240" t="str">
            <v>Labor protection expenses</v>
          </cell>
          <cell r="D240" t="str">
            <v>Расходы по охране труда</v>
          </cell>
        </row>
        <row r="241">
          <cell r="A241" t="str">
            <v>Other external services</v>
          </cell>
          <cell r="D241" t="str">
            <v>Другие услуги сторонних организаций</v>
          </cell>
        </row>
        <row r="242">
          <cell r="A242" t="str">
            <v>Total</v>
          </cell>
          <cell r="D242" t="str">
            <v>Итого</v>
          </cell>
        </row>
        <row r="245">
          <cell r="A245" t="str">
            <v>Schedule 04.01</v>
          </cell>
        </row>
        <row r="246">
          <cell r="A246" t="str">
            <v>Other expenses</v>
          </cell>
          <cell r="D246" t="str">
            <v>Прочие расходы</v>
          </cell>
        </row>
        <row r="247">
          <cell r="A247" t="str">
            <v>Office security, trade premises security</v>
          </cell>
          <cell r="D247" t="str">
            <v>Расходы по охране офиса, торгов.помещений</v>
          </cell>
        </row>
        <row r="248">
          <cell r="A248" t="str">
            <v>Travelling expenses</v>
          </cell>
          <cell r="D248" t="str">
            <v>Командировочные расходы</v>
          </cell>
        </row>
        <row r="249">
          <cell r="A249" t="str">
            <v>Office repair and maintenance</v>
          </cell>
          <cell r="D249" t="str">
            <v>Расходы по ремонту офиса</v>
          </cell>
        </row>
        <row r="250">
          <cell r="A250" t="str">
            <v>Household equipment</v>
          </cell>
          <cell r="D250" t="str">
            <v>Расх. на содерж-е офис.помещ</v>
          </cell>
        </row>
        <row r="251">
          <cell r="A251" t="str">
            <v>Materials for computers</v>
          </cell>
          <cell r="D251" t="str">
            <v>Запчасти и расходные материалы для оргтехники</v>
          </cell>
        </row>
        <row r="252">
          <cell r="A252" t="str">
            <v>Mail and telephones</v>
          </cell>
          <cell r="D252" t="str">
            <v>Расх. на услуги связи в административных целях</v>
          </cell>
        </row>
        <row r="253">
          <cell r="A253" t="str">
            <v>Other expenses</v>
          </cell>
          <cell r="D253" t="str">
            <v>Прочие расходы</v>
          </cell>
        </row>
        <row r="254">
          <cell r="A254" t="str">
            <v>Страховое возмещение</v>
          </cell>
        </row>
        <row r="255">
          <cell r="A255" t="str">
            <v>Тех.обсл.,обн.компьютеров и ПО/стр121</v>
          </cell>
        </row>
        <row r="256">
          <cell r="A256" t="str">
            <v>Покупка офисного ПО/стр280</v>
          </cell>
        </row>
        <row r="257">
          <cell r="A257" t="str">
            <v>Договора на сервис об-я/стр147,147/1</v>
          </cell>
        </row>
        <row r="258">
          <cell r="A258" t="str">
            <v>Быт.обор.и инв/стр165</v>
          </cell>
        </row>
        <row r="259">
          <cell r="A259" t="str">
            <v>Услуги банка/стр177</v>
          </cell>
        </row>
        <row r="260">
          <cell r="A260" t="str">
            <v>Юридические услуги/стр144</v>
          </cell>
        </row>
        <row r="261">
          <cell r="A261" t="str">
            <v>Благотворительность/стр179</v>
          </cell>
        </row>
        <row r="262">
          <cell r="A262" t="str">
            <v>Сопровождение бухг.программы/стр116</v>
          </cell>
        </row>
        <row r="263">
          <cell r="A263" t="str">
            <v>Опл.сторонних трансп.средств/стр149</v>
          </cell>
        </row>
        <row r="264">
          <cell r="A264" t="str">
            <v>Аудиторские услуги/стр145</v>
          </cell>
        </row>
        <row r="265">
          <cell r="A265" t="str">
            <v>Парковка, Ремонт автомобилей/стр148,150</v>
          </cell>
        </row>
        <row r="266">
          <cell r="A266" t="str">
            <v>Канцелярские принадл./стр77,77с,</v>
          </cell>
        </row>
        <row r="267">
          <cell r="A267" t="str">
            <v>Материалы для автомобилей/148,150</v>
          </cell>
        </row>
        <row r="268">
          <cell r="A268" t="str">
            <v>Бензин/стр76, Расх.по содерж.скада/132</v>
          </cell>
        </row>
        <row r="269">
          <cell r="A269" t="str">
            <v>Представительские расходы/стр168</v>
          </cell>
        </row>
        <row r="270">
          <cell r="A270" t="str">
            <v>Ежегодные взносы GSM MOU/стр174,175</v>
          </cell>
        </row>
        <row r="271">
          <cell r="A271" t="str">
            <v>Взносы за уч-тие в ассоц.Рос.опер/стр17</v>
          </cell>
        </row>
        <row r="272">
          <cell r="A272" t="str">
            <v>Подготовка кадров/стр162</v>
          </cell>
        </row>
        <row r="273">
          <cell r="A273" t="str">
            <v>Обучение/стр157*+МВЗ</v>
          </cell>
        </row>
        <row r="274">
          <cell r="A274" t="str">
            <v>Нотариальные услуги/стр178/1</v>
          </cell>
        </row>
        <row r="275">
          <cell r="A275" t="str">
            <v>Расходы по ИСУ/стр110</v>
          </cell>
        </row>
        <row r="276">
          <cell r="A276" t="str">
            <v>Инф.обеспеч./стр167 и др.</v>
          </cell>
        </row>
        <row r="277">
          <cell r="A277" t="str">
            <v>Техническая,юрид.,финанс. лит-ра/стр163</v>
          </cell>
        </row>
        <row r="278">
          <cell r="A278" t="str">
            <v>Подписка, доставка корресп./163/1,</v>
          </cell>
        </row>
        <row r="279">
          <cell r="A279" t="str">
            <v>Прочие/стр178 и др.затр.без строк бюдж.</v>
          </cell>
        </row>
        <row r="280">
          <cell r="A280" t="str">
            <v>Расходы/доходы прошлых лет, штрафы и др</v>
          </cell>
        </row>
        <row r="281">
          <cell r="A281" t="str">
            <v>Z9100068  НДС с реал.(G)в кред</v>
          </cell>
        </row>
        <row r="282">
          <cell r="A282" t="str">
            <v>Total</v>
          </cell>
          <cell r="D282" t="str">
            <v>Итого</v>
          </cell>
        </row>
        <row r="287">
          <cell r="A287" t="str">
            <v>контроль:</v>
          </cell>
        </row>
        <row r="288">
          <cell r="A288" t="str">
            <v>P&amp;L и эта форма (прибыль)</v>
          </cell>
        </row>
        <row r="289">
          <cell r="A289" t="str">
            <v>Разбивка</v>
          </cell>
        </row>
        <row r="290">
          <cell r="A290" t="str">
            <v>Материалы</v>
          </cell>
        </row>
        <row r="291">
          <cell r="A291" t="str">
            <v>Налоги</v>
          </cell>
        </row>
        <row r="292">
          <cell r="A292" t="str">
            <v>Аренда</v>
          </cell>
        </row>
        <row r="293">
          <cell r="A293" t="str">
            <v>Техподдержка</v>
          </cell>
        </row>
        <row r="294">
          <cell r="A294" t="str">
            <v>Техподдержка доп. услуг</v>
          </cell>
        </row>
        <row r="295">
          <cell r="A295" t="str">
            <v>Бонусы и ком. возн.</v>
          </cell>
        </row>
        <row r="296">
          <cell r="A296" t="str">
            <v>Прочие прочие</v>
          </cell>
        </row>
        <row r="297">
          <cell r="A297" t="str">
            <v>Остаток ден. ср-в на нач.</v>
          </cell>
        </row>
        <row r="298">
          <cell r="A298" t="str">
            <v>Баланс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1"/>
      <sheetName val="Initial"/>
      <sheetName val="Price"/>
      <sheetName val="SPb"/>
      <sheetName val="LO"/>
      <sheetName val="ИТОГО SPb_LO"/>
      <sheetName val="СПб и ЛО"/>
      <sheetName val="Arhangelsk"/>
      <sheetName val="Архангельский регион"/>
      <sheetName val="РО г.Архангельск"/>
      <sheetName val="Vologda"/>
      <sheetName val="Вологодский регион"/>
      <sheetName val="РО г.Вологда"/>
      <sheetName val="Kaliningrad"/>
      <sheetName val="Калининградский регион"/>
      <sheetName val="РО г.Калининград"/>
      <sheetName val="Karelia"/>
      <sheetName val="Петрозаводский регион"/>
      <sheetName val="РО г.Петрозаводск"/>
      <sheetName val="Novgorod"/>
      <sheetName val="Новгородский регион"/>
      <sheetName val="РО г.Новгород"/>
      <sheetName val="Murmansk"/>
      <sheetName val="Мурманский регион"/>
      <sheetName val="РО г.Мурманск"/>
      <sheetName val="Pskov"/>
      <sheetName val="Псковский регион"/>
      <sheetName val="РО г.Псков"/>
      <sheetName val="Total-budjet"/>
      <sheetName val="Total-lines"/>
      <sheetName val="spr-total"/>
      <sheetName val="Spr-BS"/>
      <sheetName val="spr-qv"/>
      <sheetName val="РО г. Архангельск"/>
      <sheetName val="Регион г. Тверь"/>
    </sheetNames>
    <sheetDataSet>
      <sheetData sheetId="0" refreshError="1"/>
      <sheetData sheetId="1" refreshError="1"/>
      <sheetData sheetId="2" refreshError="1"/>
      <sheetData sheetId="3" refreshError="1">
        <row r="1253">
          <cell r="D1253" t="str">
            <v>1. Кол.-во площадок, необходимых  для емкости</v>
          </cell>
          <cell r="I1253">
            <v>4</v>
          </cell>
          <cell r="J1253">
            <v>6</v>
          </cell>
          <cell r="K1253">
            <v>5</v>
          </cell>
          <cell r="L1253">
            <v>5</v>
          </cell>
          <cell r="M1253">
            <v>4</v>
          </cell>
          <cell r="N1253">
            <v>6</v>
          </cell>
          <cell r="O1253">
            <v>7</v>
          </cell>
          <cell r="P1253">
            <v>12</v>
          </cell>
          <cell r="Q1253">
            <v>11</v>
          </cell>
          <cell r="R1253">
            <v>12</v>
          </cell>
          <cell r="S1253">
            <v>11</v>
          </cell>
          <cell r="T1253">
            <v>12</v>
          </cell>
          <cell r="U1253">
            <v>95</v>
          </cell>
          <cell r="Y1253" t="str">
            <v>Количество TRX</v>
          </cell>
          <cell r="Z1253">
            <v>24</v>
          </cell>
          <cell r="AC1253">
            <v>0</v>
          </cell>
          <cell r="AD1253">
            <v>4</v>
          </cell>
          <cell r="AE1253">
            <v>0</v>
          </cell>
          <cell r="AF1253">
            <v>0</v>
          </cell>
          <cell r="AG1253">
            <v>36</v>
          </cell>
          <cell r="AH1253">
            <v>0</v>
          </cell>
          <cell r="AI1253">
            <v>0</v>
          </cell>
          <cell r="AJ1253">
            <v>0</v>
          </cell>
          <cell r="AK1253">
            <v>2</v>
          </cell>
          <cell r="AL1253">
            <v>0</v>
          </cell>
          <cell r="AM1253">
            <v>4</v>
          </cell>
          <cell r="AN1253">
            <v>36</v>
          </cell>
          <cell r="AO1253">
            <v>0</v>
          </cell>
          <cell r="AP1253">
            <v>0</v>
          </cell>
          <cell r="AQ1253">
            <v>0</v>
          </cell>
          <cell r="AR1253">
            <v>2</v>
          </cell>
          <cell r="AS1253">
            <v>0</v>
          </cell>
          <cell r="AT1253">
            <v>2</v>
          </cell>
          <cell r="AU1253">
            <v>24</v>
          </cell>
          <cell r="AV1253">
            <v>0</v>
          </cell>
          <cell r="AW1253">
            <v>0</v>
          </cell>
          <cell r="AX1253">
            <v>0</v>
          </cell>
          <cell r="AY1253">
            <v>2</v>
          </cell>
          <cell r="AZ1253">
            <v>0</v>
          </cell>
          <cell r="BA1253">
            <v>4</v>
          </cell>
          <cell r="BB1253">
            <v>24</v>
          </cell>
          <cell r="BC1253">
            <v>0</v>
          </cell>
          <cell r="BD1253">
            <v>0</v>
          </cell>
          <cell r="BE1253">
            <v>0</v>
          </cell>
          <cell r="BF1253">
            <v>2</v>
          </cell>
          <cell r="BG1253">
            <v>0</v>
          </cell>
          <cell r="BH1253">
            <v>2</v>
          </cell>
          <cell r="BI1253">
            <v>36</v>
          </cell>
          <cell r="BJ1253">
            <v>0</v>
          </cell>
          <cell r="BK1253">
            <v>0</v>
          </cell>
          <cell r="BL1253">
            <v>0</v>
          </cell>
          <cell r="BM1253">
            <v>2</v>
          </cell>
          <cell r="BN1253">
            <v>0</v>
          </cell>
          <cell r="BO1253">
            <v>4</v>
          </cell>
          <cell r="BP1253">
            <v>60</v>
          </cell>
          <cell r="BQ1253">
            <v>0</v>
          </cell>
          <cell r="BR1253">
            <v>0</v>
          </cell>
          <cell r="BS1253">
            <v>0</v>
          </cell>
          <cell r="BT1253">
            <v>2</v>
          </cell>
          <cell r="BU1253">
            <v>0</v>
          </cell>
          <cell r="BV1253">
            <v>2</v>
          </cell>
          <cell r="BW1253">
            <v>120</v>
          </cell>
          <cell r="BX1253">
            <v>0</v>
          </cell>
          <cell r="BY1253">
            <v>0</v>
          </cell>
          <cell r="BZ1253">
            <v>0</v>
          </cell>
          <cell r="CA1253">
            <v>0</v>
          </cell>
          <cell r="CB1253">
            <v>0</v>
          </cell>
          <cell r="CC1253">
            <v>4</v>
          </cell>
          <cell r="CD1253">
            <v>120</v>
          </cell>
          <cell r="CE1253">
            <v>0</v>
          </cell>
          <cell r="CF1253">
            <v>0</v>
          </cell>
          <cell r="CG1253">
            <v>0</v>
          </cell>
          <cell r="CH1253">
            <v>0</v>
          </cell>
          <cell r="CI1253">
            <v>0</v>
          </cell>
          <cell r="CJ1253">
            <v>2</v>
          </cell>
          <cell r="CK1253">
            <v>120</v>
          </cell>
        </row>
        <row r="1254">
          <cell r="D1254" t="str">
            <v>2. Кол.-во площадок, необходимых  для покрытия важных направлений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Y1254">
            <v>1394</v>
          </cell>
          <cell r="Z1254" t="str">
            <v>SPb.xls</v>
          </cell>
          <cell r="AC1254" t="str">
            <v>SPb.xls</v>
          </cell>
          <cell r="AE1254" t="str">
            <v>SPb.xls</v>
          </cell>
          <cell r="AF1254" t="str">
            <v>SPb.xls</v>
          </cell>
          <cell r="AG1254" t="str">
            <v>Бюджет Вихренко</v>
          </cell>
          <cell r="AH1254" t="str">
            <v>Бюджет Вихренко</v>
          </cell>
          <cell r="AI1254" t="str">
            <v>Бюджет Вихренко</v>
          </cell>
          <cell r="AJ1254" t="str">
            <v>Бюджет Вихренко</v>
          </cell>
          <cell r="AK1254" t="str">
            <v>Бюджет Вихренко</v>
          </cell>
          <cell r="AL1254" t="str">
            <v>Бюджет Вихренко</v>
          </cell>
          <cell r="AM1254" t="str">
            <v>Бюджет Вихренко</v>
          </cell>
          <cell r="AN1254" t="str">
            <v>Бюджет Вихренко</v>
          </cell>
          <cell r="AO1254" t="str">
            <v>Бюджет Вихренко</v>
          </cell>
          <cell r="AP1254" t="str">
            <v>Бюджет Вихренко</v>
          </cell>
          <cell r="AQ1254" t="str">
            <v>Бюджет Вихренко</v>
          </cell>
          <cell r="AR1254" t="str">
            <v>Бюджет Вихренко</v>
          </cell>
          <cell r="AS1254" t="str">
            <v>Бюджет Вихренко</v>
          </cell>
          <cell r="AT1254" t="str">
            <v>Бюджет Вихренко</v>
          </cell>
          <cell r="AU1254" t="str">
            <v>Бюджет Вихренко</v>
          </cell>
          <cell r="AV1254" t="str">
            <v>Бюджет Вихренко</v>
          </cell>
          <cell r="AW1254" t="str">
            <v>Бюджет Вихренко</v>
          </cell>
          <cell r="AX1254" t="str">
            <v>Бюджет Вихренко</v>
          </cell>
          <cell r="AY1254" t="str">
            <v>Бюджет Вихренко</v>
          </cell>
          <cell r="AZ1254" t="str">
            <v>Бюджет Вихренко</v>
          </cell>
          <cell r="BA1254" t="str">
            <v>Бюджет Вихренко</v>
          </cell>
          <cell r="BB1254" t="str">
            <v>Бюджет Вихренко</v>
          </cell>
          <cell r="BC1254" t="str">
            <v>Бюджет Вихренко</v>
          </cell>
          <cell r="BD1254" t="str">
            <v>Бюджет Вихренко</v>
          </cell>
          <cell r="BE1254" t="str">
            <v>Бюджет Вихренко</v>
          </cell>
          <cell r="BF1254" t="str">
            <v>Т_р_б_ЛенОбл_Юг</v>
          </cell>
          <cell r="BG1254" t="str">
            <v>Т_р_б_ЛенОбл_Юг</v>
          </cell>
          <cell r="BH1254" t="str">
            <v>Т_р_б_ЛенОбл_Юг</v>
          </cell>
          <cell r="BI1254" t="str">
            <v>Т_р_б_ЛенОбл_Юг</v>
          </cell>
          <cell r="BJ1254" t="str">
            <v>Т_р_б_ЛенОбл_Юг</v>
          </cell>
          <cell r="BK1254" t="str">
            <v>Т_р_б_ЛенОбл_Юг</v>
          </cell>
          <cell r="BL1254" t="str">
            <v>Емкость 222 222</v>
          </cell>
          <cell r="BM1254" t="str">
            <v>Емкость 222 222</v>
          </cell>
          <cell r="BN1254" t="str">
            <v>Емкость 222 222</v>
          </cell>
          <cell r="BO1254" t="str">
            <v>Емкость 222 222</v>
          </cell>
          <cell r="BP1254" t="str">
            <v>Емкость 222 222</v>
          </cell>
          <cell r="BQ1254" t="str">
            <v>Емкость 222 222</v>
          </cell>
          <cell r="BR1254" t="str">
            <v>Емкость 222 222</v>
          </cell>
          <cell r="BS1254" t="str">
            <v>Емкость 222 222</v>
          </cell>
          <cell r="BT1254" t="str">
            <v>Емкость 222 222</v>
          </cell>
          <cell r="BU1254" t="str">
            <v>Емкость 222 222</v>
          </cell>
          <cell r="BV1254" t="str">
            <v>Емкость 222 222</v>
          </cell>
          <cell r="BW1254" t="str">
            <v>Емкость 222 222</v>
          </cell>
          <cell r="BX1254" t="str">
            <v>TRX change</v>
          </cell>
          <cell r="BY1254" t="str">
            <v>TRX change</v>
          </cell>
          <cell r="BZ1254" t="str">
            <v>TRX change</v>
          </cell>
          <cell r="CA1254" t="str">
            <v>TRX change</v>
          </cell>
          <cell r="CB1254" t="str">
            <v>TRX change</v>
          </cell>
          <cell r="CC1254" t="str">
            <v>TRX change</v>
          </cell>
          <cell r="CD1254" t="str">
            <v>TRX change</v>
          </cell>
          <cell r="CE1254" t="str">
            <v>TRX change</v>
          </cell>
          <cell r="CF1254" t="str">
            <v>TRX change</v>
          </cell>
          <cell r="CG1254" t="str">
            <v>TRX change</v>
          </cell>
          <cell r="CH1254" t="str">
            <v>TRX change</v>
          </cell>
          <cell r="CI1254" t="str">
            <v>TRX change</v>
          </cell>
          <cell r="CJ1254" t="str">
            <v>TRX change</v>
          </cell>
          <cell r="CK1254" t="str">
            <v>VIP 300лет</v>
          </cell>
        </row>
        <row r="1255">
          <cell r="D1255" t="str">
            <v>3. Кол.-во площадок, возможных для переноса на следующий  год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X1255" t="str">
            <v>Input</v>
          </cell>
          <cell r="Y1255" t="str">
            <v>Приоритет площадки:1. необходима для емкости2. необходима для покрытия важных направлений3. возможен перенос на следующий год</v>
          </cell>
          <cell r="Z1255">
            <v>1</v>
          </cell>
          <cell r="AA1255">
            <v>1</v>
          </cell>
          <cell r="AB1255">
            <v>1</v>
          </cell>
          <cell r="AC1255">
            <v>1</v>
          </cell>
          <cell r="AD1255">
            <v>1</v>
          </cell>
          <cell r="AE1255">
            <v>1</v>
          </cell>
          <cell r="AF1255">
            <v>1</v>
          </cell>
          <cell r="AG1255">
            <v>1</v>
          </cell>
          <cell r="AH1255">
            <v>1</v>
          </cell>
          <cell r="AI1255">
            <v>1</v>
          </cell>
          <cell r="AJ1255">
            <v>1</v>
          </cell>
          <cell r="AK1255">
            <v>1</v>
          </cell>
          <cell r="AL1255">
            <v>1</v>
          </cell>
          <cell r="AM1255">
            <v>1</v>
          </cell>
          <cell r="AN1255">
            <v>1</v>
          </cell>
          <cell r="AO1255">
            <v>1</v>
          </cell>
          <cell r="AP1255">
            <v>1</v>
          </cell>
          <cell r="AQ1255">
            <v>1</v>
          </cell>
          <cell r="AR1255">
            <v>1</v>
          </cell>
          <cell r="AS1255">
            <v>1</v>
          </cell>
          <cell r="AT1255">
            <v>1</v>
          </cell>
          <cell r="AU1255">
            <v>1</v>
          </cell>
          <cell r="AV1255">
            <v>1</v>
          </cell>
          <cell r="AW1255">
            <v>1</v>
          </cell>
          <cell r="AX1255">
            <v>1</v>
          </cell>
          <cell r="AY1255">
            <v>1</v>
          </cell>
          <cell r="AZ1255">
            <v>1</v>
          </cell>
          <cell r="BA1255">
            <v>1</v>
          </cell>
          <cell r="BB1255">
            <v>1</v>
          </cell>
          <cell r="BC1255">
            <v>1</v>
          </cell>
          <cell r="BD1255">
            <v>1</v>
          </cell>
          <cell r="BE1255">
            <v>1</v>
          </cell>
          <cell r="BF1255">
            <v>1</v>
          </cell>
          <cell r="BG1255">
            <v>1</v>
          </cell>
          <cell r="BH1255">
            <v>1</v>
          </cell>
          <cell r="BI1255">
            <v>1</v>
          </cell>
          <cell r="BJ1255">
            <v>1</v>
          </cell>
          <cell r="BK1255">
            <v>1</v>
          </cell>
          <cell r="BL1255">
            <v>1</v>
          </cell>
          <cell r="BM1255">
            <v>1</v>
          </cell>
          <cell r="BN1255">
            <v>1</v>
          </cell>
          <cell r="BO1255">
            <v>1</v>
          </cell>
          <cell r="BP1255">
            <v>1</v>
          </cell>
          <cell r="BQ1255">
            <v>1</v>
          </cell>
          <cell r="BR1255">
            <v>1</v>
          </cell>
          <cell r="BS1255">
            <v>1</v>
          </cell>
          <cell r="BT1255">
            <v>1</v>
          </cell>
          <cell r="BU1255">
            <v>1</v>
          </cell>
          <cell r="BV1255">
            <v>1</v>
          </cell>
          <cell r="BW1255">
            <v>1</v>
          </cell>
          <cell r="BX1255">
            <v>1</v>
          </cell>
          <cell r="BY1255">
            <v>1</v>
          </cell>
          <cell r="BZ1255">
            <v>1</v>
          </cell>
          <cell r="CA1255">
            <v>1</v>
          </cell>
          <cell r="CB1255">
            <v>1</v>
          </cell>
          <cell r="CC1255">
            <v>1</v>
          </cell>
          <cell r="CD1255">
            <v>1</v>
          </cell>
          <cell r="CE1255">
            <v>1</v>
          </cell>
          <cell r="CF1255">
            <v>1</v>
          </cell>
          <cell r="CG1255">
            <v>1</v>
          </cell>
          <cell r="CH1255">
            <v>1</v>
          </cell>
          <cell r="CI1255">
            <v>1</v>
          </cell>
          <cell r="CJ1255">
            <v>1</v>
          </cell>
          <cell r="CK1255">
            <v>1</v>
          </cell>
          <cell r="CL1255">
            <v>1</v>
          </cell>
          <cell r="CM1255">
            <v>1</v>
          </cell>
          <cell r="CN1255">
            <v>1</v>
          </cell>
          <cell r="CO1255">
            <v>1</v>
          </cell>
          <cell r="CP1255">
            <v>1</v>
          </cell>
          <cell r="CQ1255">
            <v>1</v>
          </cell>
          <cell r="CR1255">
            <v>1</v>
          </cell>
          <cell r="CS1255">
            <v>1</v>
          </cell>
          <cell r="CT1255">
            <v>1</v>
          </cell>
          <cell r="CU1255">
            <v>1</v>
          </cell>
          <cell r="CV1255">
            <v>1</v>
          </cell>
          <cell r="CW1255">
            <v>1</v>
          </cell>
          <cell r="CX1255">
            <v>1</v>
          </cell>
          <cell r="CY1255">
            <v>1</v>
          </cell>
          <cell r="CZ1255">
            <v>1</v>
          </cell>
          <cell r="DA1255">
            <v>1</v>
          </cell>
          <cell r="DB1255">
            <v>1</v>
          </cell>
          <cell r="DC1255">
            <v>1</v>
          </cell>
          <cell r="DD1255">
            <v>1</v>
          </cell>
          <cell r="DE1255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"/>
      <sheetName val="16-9"/>
      <sheetName val="Д"/>
      <sheetName val="МРИ №7"/>
      <sheetName val="МРИ 7"/>
      <sheetName val="общий"/>
      <sheetName val="2"/>
      <sheetName val="ЛБ"/>
      <sheetName val="тел"/>
      <sheetName val="тел ЦБ"/>
      <sheetName val="play"/>
      <sheetName val="2005"/>
      <sheetName val="06"/>
      <sheetName val="98"/>
      <sheetName val="тест"/>
      <sheetName val="photo"/>
      <sheetName val="Мп"/>
      <sheetName val="SO"/>
      <sheetName val="RAM"/>
      <sheetName val="w"/>
      <sheetName val="др"/>
      <sheetName val="сочи"/>
      <sheetName val="отп"/>
      <sheetName val="мтс"/>
      <sheetName val="fort"/>
      <sheetName val="p"/>
      <sheetName val="аф"/>
      <sheetName val="95"/>
      <sheetName val="расп"/>
      <sheetName val="ЖЭК"/>
      <sheetName val="e-mail"/>
      <sheetName val="WWW Taxes"/>
      <sheetName val="EN"/>
      <sheetName val="EN2"/>
      <sheetName val="ГАИ"/>
      <sheetName val="штрафы"/>
      <sheetName val="SkS"/>
      <sheetName val="ХМБ"/>
      <sheetName val="1"/>
      <sheetName val="CarAudio"/>
      <sheetName val="Лист2"/>
      <sheetName val="OTIS"/>
      <sheetName val="тел2"/>
      <sheetName val="ШК"/>
      <sheetName val="cont"/>
      <sheetName val="МНС"/>
      <sheetName val="link"/>
      <sheetName val="2001"/>
      <sheetName val="2002"/>
      <sheetName val="2003"/>
      <sheetName val="2004"/>
      <sheetName val="budget"/>
      <sheetName val="Лист1"/>
      <sheetName val="2006"/>
      <sheetName val="расх"/>
      <sheetName val="digital"/>
      <sheetName val="CD"/>
      <sheetName val="DVD"/>
      <sheetName val="516"/>
      <sheetName val="СК"/>
      <sheetName val="receiver"/>
      <sheetName val="др1"/>
      <sheetName val="рн"/>
      <sheetName val="исходные данные"/>
      <sheetName val="База"/>
      <sheetName val="Sheet1"/>
      <sheetName val="Взз"/>
      <sheetName val="Информация"/>
      <sheetName val="ОСВ"/>
      <sheetName val="Main"/>
      <sheetName val="U1.5 9m sales PBC"/>
      <sheetName val="U1.9 9m Sales PB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"/>
      <sheetName val="Для закачки"/>
      <sheetName val="C2"/>
      <sheetName val="C1"/>
      <sheetName val="C"/>
      <sheetName val="R"/>
      <sheetName val="Затраты (C)"/>
      <sheetName val="Зак."/>
      <sheetName val="Зак2"/>
      <sheetName val="Б"/>
      <sheetName val="МЦ-СФ"/>
      <sheetName val="МЦ-ЦФ"/>
      <sheetName val="R(д)"/>
      <sheetName val="ПTotal"/>
      <sheetName val="ПСПб"/>
      <sheetName val="ПСПб_рабочий"/>
      <sheetName val="ПСПб_рабочий_(до_поправок)"/>
      <sheetName val="Зак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">
          <cell r="B2" t="str">
            <v>Cash Flow Statement ($000's)</v>
          </cell>
        </row>
        <row r="4">
          <cell r="B4" t="str">
            <v>Cash flow from operating activities</v>
          </cell>
        </row>
        <row r="5">
          <cell r="B5" t="str">
            <v>Cash receipts from customers, other revenue receipts &amp; dividends received</v>
          </cell>
        </row>
        <row r="6">
          <cell r="B6" t="str">
            <v>Interest received</v>
          </cell>
        </row>
        <row r="7">
          <cell r="B7" t="str">
            <v>Cash provided by operating activities</v>
          </cell>
        </row>
        <row r="8">
          <cell r="B8" t="str">
            <v>Cash paid to suppliers and employees</v>
          </cell>
        </row>
        <row r="9">
          <cell r="B9" t="str">
            <v>Interest paid</v>
          </cell>
        </row>
        <row r="10">
          <cell r="B10" t="str">
            <v>Income taxes paid</v>
          </cell>
        </row>
        <row r="11">
          <cell r="B11" t="str">
            <v>Other taxes paid</v>
          </cell>
        </row>
        <row r="12">
          <cell r="B12" t="str">
            <v>Cash used in operating activities</v>
          </cell>
        </row>
        <row r="13">
          <cell r="B13" t="str">
            <v>Net cash provided by operating activities</v>
          </cell>
        </row>
        <row r="15">
          <cell r="B15" t="str">
            <v>Cash flows from investing activities</v>
          </cell>
        </row>
        <row r="16">
          <cell r="B16" t="str">
            <v>Purchases and advances for tangible and intangible assets</v>
          </cell>
        </row>
        <row r="17">
          <cell r="B17" t="str">
            <v>-prepayments</v>
          </cell>
        </row>
        <row r="18">
          <cell r="B18" t="str">
            <v>-postpayments</v>
          </cell>
        </row>
        <row r="19">
          <cell r="B19" t="str">
            <v>Proceeds from sale of tangible and intangible assets</v>
          </cell>
        </row>
        <row r="20">
          <cell r="B20" t="str">
            <v>Cash paid for acquisitions</v>
          </cell>
        </row>
        <row r="21">
          <cell r="B21" t="str">
            <v>Loans to related parties</v>
          </cell>
        </row>
        <row r="22">
          <cell r="B22" t="str">
            <v>Proceeds from loans to related parties</v>
          </cell>
        </row>
        <row r="23">
          <cell r="B23" t="str">
            <v>Short-term &amp; long-term investments</v>
          </cell>
        </row>
        <row r="24">
          <cell r="B24" t="str">
            <v>Proceeds from sale of short-term investments</v>
          </cell>
        </row>
        <row r="25">
          <cell r="B25" t="str">
            <v>Net cash used in investing activities</v>
          </cell>
        </row>
        <row r="27">
          <cell r="B27" t="str">
            <v>Cash flows from financing activities</v>
          </cell>
        </row>
        <row r="28">
          <cell r="B28" t="str">
            <v>Loan principal received</v>
          </cell>
        </row>
        <row r="29">
          <cell r="B29" t="str">
            <v>Loan principal received intra-group</v>
          </cell>
        </row>
        <row r="30">
          <cell r="B30" t="str">
            <v>Loan principal received, related party</v>
          </cell>
        </row>
        <row r="31">
          <cell r="B31" t="str">
            <v>Loan principal repaid (by the Company)</v>
          </cell>
        </row>
        <row r="32">
          <cell r="B32" t="str">
            <v>Loan principal repaid intra-group</v>
          </cell>
        </row>
        <row r="33">
          <cell r="B33" t="str">
            <v>Loan principal repaid, related party</v>
          </cell>
        </row>
        <row r="34">
          <cell r="B34" t="str">
            <v>Capital lease principal repaid</v>
          </cell>
        </row>
        <row r="35">
          <cell r="B35" t="str">
            <v>Proceeds from issuance of stock</v>
          </cell>
        </row>
        <row r="36">
          <cell r="B36" t="str">
            <v>Cash transfers to CO &amp; payments for CO</v>
          </cell>
        </row>
        <row r="37">
          <cell r="B37" t="str">
            <v>Net cash provide by (used in) financing activities</v>
          </cell>
        </row>
        <row r="39">
          <cell r="B39" t="str">
            <v>Effect of foreign exchange gain or loss</v>
          </cell>
        </row>
        <row r="40">
          <cell r="B40" t="str">
            <v>Net increase/decrease in cash and cash equivalents</v>
          </cell>
        </row>
        <row r="41">
          <cell r="B41" t="str">
            <v>Cash at the beginning of period</v>
          </cell>
        </row>
        <row r="42">
          <cell r="B42" t="str">
            <v>Cash at the end of the period</v>
          </cell>
        </row>
        <row r="44">
          <cell r="B44" t="str">
            <v>Контроль равенства остатков</v>
          </cell>
        </row>
        <row r="46">
          <cell r="B46" t="str">
            <v>Доп. строки для расчёта в САПе:</v>
          </cell>
        </row>
        <row r="47">
          <cell r="B47" t="str">
            <v>Отеч. оборудование</v>
          </cell>
        </row>
        <row r="48">
          <cell r="B48" t="str">
            <v>Имп. оборудование</v>
          </cell>
        </row>
        <row r="49">
          <cell r="B49" t="str">
            <v>Там. пошлина</v>
          </cell>
        </row>
        <row r="50">
          <cell r="B50" t="str">
            <v>Фин. составляющая лиз. платежей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 (direct)"/>
      <sheetName val="CAPEX"/>
      <sheetName val="21590100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>
        <row r="4">
          <cell r="B4">
            <v>27.5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"/>
      <sheetName val="С Total"/>
      <sheetName val="П Total"/>
      <sheetName val="Z Total"/>
      <sheetName val="С 1101"/>
      <sheetName val="П 1101"/>
      <sheetName val="Z 1101"/>
      <sheetName val="С 1201"/>
      <sheetName val="П 1201"/>
      <sheetName val="Z 1201"/>
      <sheetName val="С 1301"/>
      <sheetName val="П 1301"/>
      <sheetName val="Z 1301"/>
      <sheetName val="С 1401"/>
      <sheetName val="П 1401"/>
      <sheetName val="Z 1401"/>
      <sheetName val="С 1501"/>
      <sheetName val="П 1501"/>
      <sheetName val="Z 1501"/>
      <sheetName val="С 1601"/>
      <sheetName val="П 1601"/>
      <sheetName val="Z 1601"/>
      <sheetName val="С 1701"/>
      <sheetName val="П 1701"/>
      <sheetName val="Z 1701"/>
    </sheetNames>
    <sheetDataSet>
      <sheetData sheetId="0" refreshError="1"/>
      <sheetData sheetId="1" refreshError="1"/>
      <sheetData sheetId="2" refreshError="1"/>
      <sheetData sheetId="3" refreshError="1">
        <row r="2">
          <cell r="V2">
            <v>1.18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. коэффициенты"/>
      <sheetName val="СПб и Ло"/>
      <sheetName val="Архангельский регион"/>
      <sheetName val="РО г.Архангельск"/>
      <sheetName val="Вологодский регион"/>
      <sheetName val="РО г.Вологда"/>
      <sheetName val="Калининградский регион"/>
      <sheetName val="РО г.Калининград"/>
      <sheetName val="Новгородский регион"/>
      <sheetName val="РО г.Новгород"/>
      <sheetName val="Мурманский регион"/>
      <sheetName val="РО г.Мурманск"/>
      <sheetName val="Петрозаводский регион"/>
      <sheetName val="РО г.Петрозаводск"/>
      <sheetName val="Псковский регион"/>
      <sheetName val="РО г.Псков"/>
      <sheetName val="Платежи за Северный ф-л"/>
      <sheetName val="Платежи за Центральный ф-л"/>
      <sheetName val="Баз_ коэффициенты"/>
    </sheetNames>
    <sheetDataSet>
      <sheetData sheetId="0" refreshError="1">
        <row r="4">
          <cell r="B4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Строки для справки"/>
      <sheetName val="новый ЦОА"/>
      <sheetName val="новый Склад"/>
      <sheetName val="Обоснование"/>
      <sheetName val="IS"/>
      <sheetName val="CFS (direct)"/>
      <sheetName val="CAPEX"/>
      <sheetName val="2146010000"/>
      <sheetName val="2146020000"/>
      <sheetName val="2147010000"/>
      <sheetName val="2155010000"/>
      <sheetName val="2155020000"/>
      <sheetName val="2224010100"/>
      <sheetName val="2224010200"/>
      <sheetName val="2229900100"/>
      <sheetName val="2229900200"/>
      <sheetName val="2234010200"/>
      <sheetName val="2234010300"/>
      <sheetName val="2239900100"/>
      <sheetName val="2239900200"/>
      <sheetName val="22399003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J5" t="str">
            <v>С-Пб ул.Почтамтская,д.16-18, Литер В</v>
          </cell>
        </row>
        <row r="6">
          <cell r="J6" t="str">
            <v>С-Пб ул.Большая Морская, д.61, Литер А</v>
          </cell>
        </row>
        <row r="7">
          <cell r="J7" t="str">
            <v>С-Пб ул.Республиканская , д.28, Лит. А</v>
          </cell>
        </row>
        <row r="8">
          <cell r="J8" t="str">
            <v>г. Санкт-Петербург п.Петровское</v>
          </cell>
        </row>
        <row r="9">
          <cell r="J9" t="str">
            <v>С-Пб ул.Артиллерийская, д.1, Литер А</v>
          </cell>
        </row>
        <row r="10">
          <cell r="J10" t="str">
            <v>г. Санкт-Петербург Караванная, д.10</v>
          </cell>
        </row>
        <row r="11">
          <cell r="J11" t="str">
            <v>Новый офис 1</v>
          </cell>
        </row>
        <row r="12">
          <cell r="J12" t="str">
            <v>Новый офис 2</v>
          </cell>
        </row>
        <row r="13">
          <cell r="J13" t="str">
            <v>Новый офис 3</v>
          </cell>
        </row>
        <row r="14">
          <cell r="J14" t="str">
            <v>Новый офис 4</v>
          </cell>
        </row>
        <row r="15">
          <cell r="J15" t="str">
            <v>Новый офис 5</v>
          </cell>
        </row>
        <row r="16">
          <cell r="J16" t="str">
            <v>Офис 12</v>
          </cell>
        </row>
        <row r="17">
          <cell r="J17" t="str">
            <v>Офис 13</v>
          </cell>
        </row>
        <row r="18">
          <cell r="J18" t="str">
            <v>Офис 14</v>
          </cell>
        </row>
        <row r="19">
          <cell r="J19" t="str">
            <v>Офис 15</v>
          </cell>
        </row>
        <row r="20">
          <cell r="J20" t="str">
            <v>Офис 16</v>
          </cell>
        </row>
        <row r="21">
          <cell r="J21" t="str">
            <v>Офис 17</v>
          </cell>
        </row>
        <row r="22">
          <cell r="J22" t="str">
            <v>Офис 18</v>
          </cell>
        </row>
        <row r="23">
          <cell r="J23" t="str">
            <v>Офис 19</v>
          </cell>
        </row>
        <row r="24">
          <cell r="J24" t="str">
            <v>Офис 20</v>
          </cell>
        </row>
        <row r="25">
          <cell r="J25" t="str">
            <v>Офис 21</v>
          </cell>
        </row>
        <row r="26">
          <cell r="J26" t="str">
            <v>Офис 22</v>
          </cell>
        </row>
        <row r="27">
          <cell r="J27" t="str">
            <v>Офис 23</v>
          </cell>
        </row>
        <row r="28">
          <cell r="J28" t="str">
            <v>Офис 24</v>
          </cell>
        </row>
        <row r="29">
          <cell r="J29" t="str">
            <v>Офис 25</v>
          </cell>
        </row>
        <row r="30">
          <cell r="J30" t="str">
            <v>Офис 26</v>
          </cell>
        </row>
        <row r="31">
          <cell r="J31" t="str">
            <v>Офис 27</v>
          </cell>
        </row>
        <row r="32">
          <cell r="J32" t="str">
            <v>Офис 28</v>
          </cell>
        </row>
        <row r="33">
          <cell r="J33" t="str">
            <v>Офис 29</v>
          </cell>
        </row>
        <row r="34">
          <cell r="J34" t="str">
            <v>Офис 30</v>
          </cell>
        </row>
        <row r="35">
          <cell r="J35" t="str">
            <v>Офис 31</v>
          </cell>
        </row>
        <row r="36">
          <cell r="J36" t="str">
            <v>Офис 32</v>
          </cell>
        </row>
        <row r="37">
          <cell r="J37" t="str">
            <v>Офис 33</v>
          </cell>
        </row>
        <row r="38">
          <cell r="J38" t="str">
            <v>Офис 34</v>
          </cell>
        </row>
        <row r="39">
          <cell r="J39" t="str">
            <v>Офис 35</v>
          </cell>
        </row>
        <row r="40">
          <cell r="J40" t="str">
            <v>Офис 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CFS (direct)"/>
      <sheetName val="CAPEX"/>
      <sheetName val="2139010000"/>
      <sheetName val="2146030000"/>
      <sheetName val="2148100000"/>
      <sheetName val="2148110000"/>
      <sheetName val="2148180000"/>
      <sheetName val="2148190000"/>
      <sheetName val="2148210000"/>
      <sheetName val="2148270000"/>
      <sheetName val="2148280000"/>
      <sheetName val="2148290000"/>
      <sheetName val="2148300000"/>
      <sheetName val="2225110200"/>
      <sheetName val="2225410100"/>
      <sheetName val="2228110200"/>
      <sheetName val="2235110200"/>
      <sheetName val="2235410100"/>
      <sheetName val="2238110200"/>
      <sheetName val="2239800100"/>
      <sheetName val="22399004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0.18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tf Сев.Ф-л &quot;М-Ц&quot;"/>
      <sheetName val="Ф-Б"/>
      <sheetName val="Сев.Ф-л &quot;М-Ц&quot;"/>
      <sheetName val="50000"/>
      <sheetName val="50100"/>
      <sheetName val="50101"/>
      <sheetName val="50200"/>
      <sheetName val="50201"/>
      <sheetName val="50300"/>
      <sheetName val="50301"/>
      <sheetName val="50400"/>
      <sheetName val="50401"/>
      <sheetName val="50500"/>
      <sheetName val="50501"/>
      <sheetName val="Lists"/>
      <sheetName val="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Classifier"/>
      <sheetName val="Ставки"/>
      <sheetName val="Подразделения"/>
      <sheetName val="вход"/>
      <sheetName val="неналог расх"/>
      <sheetName val="Лист1"/>
      <sheetName val="Taxes"/>
      <sheetName val="Распределение прибыли"/>
      <sheetName val="Sheet1"/>
      <sheetName val="АНАЛИТ"/>
      <sheetName val="Перечень данных"/>
      <sheetName val="Нормативная информация"/>
      <sheetName val="O10.2_VAT on advances"/>
      <sheetName val="O18 PIT"/>
      <sheetName val="FinRep"/>
      <sheetName val="Баз. коэффициенты"/>
      <sheetName val="P&amp;LNew (add)04"/>
      <sheetName val="CapEx"/>
    </sheetNames>
    <sheetDataSet>
      <sheetData sheetId="0" refreshError="1"/>
      <sheetData sheetId="1" refreshError="1">
        <row r="4">
          <cell r="B4">
            <v>0.18</v>
          </cell>
        </row>
        <row r="5">
          <cell r="B5">
            <v>2.1999999999999999E-2</v>
          </cell>
        </row>
        <row r="6">
          <cell r="B6">
            <v>0.24</v>
          </cell>
        </row>
        <row r="8">
          <cell r="B8">
            <v>0.13</v>
          </cell>
        </row>
        <row r="9">
          <cell r="B9">
            <v>0.26</v>
          </cell>
        </row>
        <row r="10">
          <cell r="B10">
            <v>10</v>
          </cell>
        </row>
        <row r="11">
          <cell r="B11">
            <v>1.2E-2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бсидия"/>
      <sheetName val="субсидия разбивка"/>
      <sheetName val="План доходов на 2021 год"/>
      <sheetName val="договоры 2021 исх"/>
      <sheetName val="договоры 2021 коррект"/>
      <sheetName val="бюджет 2021 итог"/>
      <sheetName val="851"/>
      <sheetName val="852 "/>
      <sheetName val="8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Y35">
            <v>198413</v>
          </cell>
        </row>
        <row r="141">
          <cell r="AA141">
            <v>1057176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_tf Сев.Ф-л &quot;М-Ц&quot;"/>
      <sheetName val="Ф-Б"/>
      <sheetName val="Сев.Ф-л &quot;М-Ц&quot;"/>
      <sheetName val="50000"/>
      <sheetName val="50100"/>
      <sheetName val="50101"/>
      <sheetName val="50200"/>
      <sheetName val="50201"/>
      <sheetName val="50300"/>
      <sheetName val="50301"/>
      <sheetName val="50400"/>
      <sheetName val="50401"/>
      <sheetName val="50500"/>
      <sheetName val="50501"/>
      <sheetName val="Lists"/>
      <sheetName val="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олнительная информация"/>
      <sheetName val="Бюджет"/>
      <sheetName val="2138080000"/>
      <sheetName val="2138120000"/>
      <sheetName val="2138110000"/>
      <sheetName val="отп"/>
      <sheetName val="исходные данные"/>
      <sheetName val="U1.10.12m RAS lead 311204 nwg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S"/>
      <sheetName val="BS"/>
      <sheetName val="CFS"/>
      <sheetName val="Доли"/>
      <sheetName val="KPIS"/>
      <sheetName val="FinRep"/>
      <sheetName val="FinRep2"/>
      <sheetName val="Contents"/>
      <sheetName val="Sales"/>
      <sheetName val="Profit"/>
      <sheetName val="Balance"/>
      <sheetName val="Balance SPb"/>
      <sheetName val="Cash"/>
      <sheetName val="Investments"/>
      <sheetName val="Fixed Costs"/>
      <sheetName val="Salary"/>
      <sheetName val="Б"/>
      <sheetName val="БСПб"/>
      <sheetName val="Profit SPb"/>
      <sheetName val="Cash SPb"/>
      <sheetName val="Investments SPb"/>
      <sheetName val="Fixed Costs SPb"/>
      <sheetName val="Fin. Inc. &amp; Expenses SPb"/>
      <sheetName val="Statistics"/>
      <sheetName val="Add. Info"/>
      <sheetName val="Sheet1"/>
      <sheetName val="Test"/>
      <sheetName val="Баз. коэффициенты"/>
      <sheetName val="Other Sales"/>
      <sheetName val="Аммортизация SPb"/>
      <sheetName val="Списки"/>
      <sheetName val="Безопасность"/>
      <sheetName val="ОхранаТруда"/>
      <sheetName val="Прочее"/>
      <sheetName val="Масл."/>
      <sheetName val="НовТех"/>
      <sheetName val="УслБанка"/>
      <sheetName val="Расчёт(УслБанка)"/>
      <sheetName val="Брокерство"/>
      <sheetName val="Роуминг"/>
      <sheetName val="14"/>
      <sheetName val="14-1"/>
      <sheetName val="Развитие"/>
      <sheetName val="Персонал"/>
      <sheetName val="Деревенько"/>
      <sheetName val="ДервенькоСев"/>
      <sheetName val="ДеревенькоЮж"/>
      <sheetName val="Юридический"/>
      <sheetName val="IT"/>
      <sheetName val="Зарплата"/>
      <sheetName val="Страховка"/>
      <sheetName val="Володин"/>
      <sheetName val="Пономарёв"/>
      <sheetName val="Лунёв"/>
      <sheetName val="Командировки"/>
      <sheetName val="Кудрявцев"/>
      <sheetName val="Маркетинг1"/>
      <sheetName val="Контроли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ALES Total Regions"/>
      <sheetName val="PROFIT Total Regions"/>
      <sheetName val="CASH Total Regions"/>
      <sheetName val="INVESTMENT BUD Total Regions"/>
      <sheetName val="FIXCOSTBUD Total Regions"/>
      <sheetName val="Other Total Regions"/>
      <sheetName val="SALES Mur"/>
      <sheetName val="PROFIT Mur"/>
      <sheetName val="CASH Mur"/>
      <sheetName val="INVESTMENT BUD Mur"/>
      <sheetName val="FIXCOSTBUD Mur"/>
      <sheetName val="Other Mur"/>
      <sheetName val="SALES Ar"/>
      <sheetName val="PROFIT Ar"/>
      <sheetName val="CASH Ar"/>
      <sheetName val="INVESTMENT BUD Ar"/>
      <sheetName val="FIXCOSTBUD Ar"/>
      <sheetName val="Other Ar"/>
      <sheetName val="SALES Pet"/>
      <sheetName val="PROFIT Pet"/>
      <sheetName val="CASH Pet"/>
      <sheetName val="INVESTMENT BUD Pet"/>
      <sheetName val="FIXCOSTBUD Pet"/>
      <sheetName val="Other Pet"/>
      <sheetName val="SALES Vol"/>
      <sheetName val="PROFIT Vol"/>
      <sheetName val="CASH Vol"/>
      <sheetName val="INVESTMENT BUD Vol"/>
      <sheetName val="FIXCOSTBUD Vol"/>
      <sheetName val="Other Vol"/>
      <sheetName val="SALES Psk"/>
      <sheetName val="PROFIT Psk"/>
      <sheetName val="CASH Psk"/>
      <sheetName val="INVESTMENT BUD Psk"/>
      <sheetName val="FIXCOSTBUD Psk"/>
      <sheetName val="Other Psk"/>
      <sheetName val="SALES Nov"/>
      <sheetName val="PROFIT Nov"/>
      <sheetName val="CASH Nov"/>
      <sheetName val="INVESTMENT BUD Nov"/>
      <sheetName val="FIXCOSTBUD Nov"/>
      <sheetName val="Other Nov"/>
      <sheetName val="SALES Kalin"/>
      <sheetName val="PROFIT Kalin"/>
      <sheetName val="CASH Kalin"/>
      <sheetName val="INVESTMENT BUD Kalin"/>
      <sheetName val="FIXCOSTBUD Kalin"/>
      <sheetName val="Other Kalin"/>
      <sheetName val="INVESTMENT BUD leasing Mur"/>
      <sheetName val="INVESTMENT BUD leasing Ar"/>
      <sheetName val="INVESTMENT BUD leasing Pet"/>
      <sheetName val="INVESTMENT BUD leasing Vol"/>
      <sheetName val="INVESTMENT BUD leasing Psk"/>
      <sheetName val="INVESTMENT BUD leasing Nov"/>
      <sheetName val="INVESTMENT BUD leasing Kalin"/>
      <sheetName val="Charts Total Regions"/>
      <sheetName val="Charts Mur"/>
      <sheetName val="Charts Ar"/>
      <sheetName val="Charts Pet"/>
      <sheetName val="Charts Vol"/>
      <sheetName val="Charts Psk"/>
      <sheetName val="Charts Nov"/>
      <sheetName val="Charts Kalin"/>
      <sheetName val="Contents"/>
      <sheetName val="Содержание (2)"/>
      <sheetName val="01 (3)"/>
      <sheetName val="01-поступления (5)"/>
      <sheetName val="02 (3)"/>
      <sheetName val="04 (3)"/>
      <sheetName val="05 (3)"/>
      <sheetName val="Sheet1"/>
      <sheetName val="Sheet3"/>
      <sheetName val="Расчет амортизации Total"/>
      <sheetName val="Расчет амортизации СТАРЫЕ"/>
      <sheetName val="Расчет амортизации НОВЫЕ"/>
      <sheetName val="Расчет амортизации Mur"/>
      <sheetName val="Расчет амортизации Arch"/>
      <sheetName val="Расчет амортизации Pet"/>
      <sheetName val="Расчет амортизации Vol"/>
      <sheetName val="Расчет амортизации Psk"/>
      <sheetName val="Расчет амортизации Nov"/>
      <sheetName val="Расчет амортизации Kalin"/>
      <sheetName val="лизинг Mur"/>
      <sheetName val="лизинг Mur 2"/>
      <sheetName val="лизинг Ar"/>
      <sheetName val="лизинг Ar 2"/>
      <sheetName val="лизинг Pet"/>
      <sheetName val="лизинг Pet 2"/>
      <sheetName val="лизинг Vol"/>
      <sheetName val="лизинг Vol 2"/>
      <sheetName val="лизинг Psk"/>
      <sheetName val="лизинг Psk 2"/>
      <sheetName val="лизинг Nov"/>
      <sheetName val="лизинг Nov 2"/>
      <sheetName val="лизинг Kalin"/>
      <sheetName val="лизинг Kalin 2"/>
      <sheetName val="Price"/>
      <sheetName val="Initial"/>
      <sheetName val="Arhangelsk"/>
      <sheetName val="Vologda"/>
      <sheetName val="Kaliningrad"/>
      <sheetName val="Murmansk"/>
      <sheetName val="Novgorod"/>
      <sheetName val="Karelia"/>
      <sheetName val="Pskov"/>
      <sheetName val="lines-sum"/>
      <sheetName val="spr-total"/>
      <sheetName val="spr-BS"/>
      <sheetName val="Main Standard by regions"/>
      <sheetName val="Main Prepaid by regions"/>
      <sheetName val="Main Standard902only by regions"/>
      <sheetName val="Mobile Terminals (5 SC)"/>
      <sheetName val="Main Visitors by regions"/>
      <sheetName val="Главные переменные"/>
      <sheetName val="Абоненты"/>
      <sheetName val="Роуминг"/>
      <sheetName val="Структура трафика"/>
      <sheetName val="Минуты в сети"/>
      <sheetName val="Минуты в сети _для Савчука"/>
      <sheetName val="Тарифы GSM средние"/>
      <sheetName val="ПОПРАВКИ"/>
      <sheetName val="ВырТр"/>
      <sheetName val="SIM Cards"/>
      <sheetName val="ScratchCards-Prepaid"/>
      <sheetName val="ScratchCards-Standard"/>
      <sheetName val="Доп и  нов услуги"/>
      <sheetName val="SMS"/>
      <sheetName val="VAT_Services"/>
      <sheetName val="Прочая выр_затр"/>
      <sheetName val="Lines"/>
      <sheetName val="АбПлата"/>
      <sheetName val="COSTS"/>
      <sheetName val="COST_TARIFFS"/>
      <sheetName val="МурманскInp"/>
      <sheetName val="АрхангельскInp"/>
      <sheetName val="КарелияInp"/>
      <sheetName val="ВолЧерInp"/>
      <sheetName val="НовгородInp"/>
      <sheetName val="ПсковInp"/>
      <sheetName val="КалининградInp"/>
      <sheetName val="Все проверки"/>
      <sheetName val="Тарифные планы"/>
      <sheetName val="Forecast"/>
      <sheetName val="Forecast (со сдвигом)"/>
      <sheetName val="Охрана"/>
      <sheetName val="ОМ-11.10.01-SB_2002_05_incl"/>
      <sheetName val="ОМ-08.01.02-SB_2002_15"/>
      <sheetName val="ОМoper"/>
      <sheetName val="Бюджет-Реклама"/>
      <sheetName val="NP_business_trips_2002_25%"/>
      <sheetName val="Энерг служба"/>
      <sheetName val="Региональный"/>
      <sheetName val="Представительства отдельно"/>
      <sheetName val="PERSBUD_2002"/>
      <sheetName val="Salary"/>
      <sheetName val="Володин"/>
      <sheetName val="Sheet4"/>
    </sheetNames>
    <sheetDataSet>
      <sheetData sheetId="0" refreshError="1">
        <row r="5">
          <cell r="B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"/>
      <sheetName val="PRODUCTION REPORTS"/>
      <sheetName val="MASTER"/>
      <sheetName val="ANIMATION ONLY"/>
      <sheetName val="CONCEP-STREET"/>
      <sheetName val="ANIMATION COST FORECAST"/>
      <sheetName val="WEEKLY"/>
      <sheetName val="Sheet1"/>
      <sheetName val="EXTERNAL ANIMATION"/>
      <sheetName val="LMA"/>
    </sheetNames>
    <sheetDataSet>
      <sheetData sheetId="0"/>
      <sheetData sheetId="1"/>
      <sheetData sheetId="2" refreshError="1">
        <row r="18">
          <cell r="N18" t="str">
            <v>ENGINEERING</v>
          </cell>
          <cell r="Y18" t="str">
            <v>WK Count</v>
          </cell>
          <cell r="Z18" t="str">
            <v>Total Days</v>
          </cell>
        </row>
        <row r="20">
          <cell r="A20" t="str">
            <v>PREP</v>
          </cell>
          <cell r="F20" t="str">
            <v>ANIMATION</v>
          </cell>
          <cell r="I20" t="str">
            <v>INK &amp; PAINT</v>
          </cell>
          <cell r="L20" t="str">
            <v>ALPHA</v>
          </cell>
          <cell r="N20" t="str">
            <v>BETA</v>
          </cell>
          <cell r="P20" t="str">
            <v>RTM</v>
          </cell>
          <cell r="Y20">
            <v>11</v>
          </cell>
          <cell r="Z20">
            <v>77</v>
          </cell>
        </row>
        <row r="31">
          <cell r="A31" t="str">
            <v>Wks</v>
          </cell>
          <cell r="B31" t="str">
            <v>Days</v>
          </cell>
          <cell r="F31" t="str">
            <v>Wks</v>
          </cell>
          <cell r="G31" t="str">
            <v>Days</v>
          </cell>
          <cell r="H31" t="str">
            <v>Frames</v>
          </cell>
          <cell r="I31" t="str">
            <v>Wks</v>
          </cell>
          <cell r="J31" t="str">
            <v>Days</v>
          </cell>
          <cell r="Y31">
            <v>16</v>
          </cell>
          <cell r="Z31">
            <v>110</v>
          </cell>
        </row>
        <row r="32">
          <cell r="A32">
            <v>9</v>
          </cell>
          <cell r="B32">
            <v>77</v>
          </cell>
          <cell r="F32">
            <v>10</v>
          </cell>
          <cell r="G32">
            <v>110</v>
          </cell>
          <cell r="H32">
            <v>4500</v>
          </cell>
          <cell r="I32">
            <v>5</v>
          </cell>
          <cell r="J32">
            <v>49</v>
          </cell>
          <cell r="K32">
            <v>21</v>
          </cell>
          <cell r="M32">
            <v>29</v>
          </cell>
          <cell r="O32">
            <v>29</v>
          </cell>
          <cell r="Q32">
            <v>29</v>
          </cell>
          <cell r="Y32">
            <v>7</v>
          </cell>
          <cell r="Z32">
            <v>49</v>
          </cell>
        </row>
        <row r="45">
          <cell r="Y45">
            <v>154</v>
          </cell>
          <cell r="Z45">
            <v>35</v>
          </cell>
        </row>
        <row r="49">
          <cell r="N49" t="str">
            <v>ENGINEERING</v>
          </cell>
          <cell r="Y49" t="str">
            <v>WK Count</v>
          </cell>
          <cell r="Z49" t="str">
            <v>Total Days</v>
          </cell>
        </row>
        <row r="53">
          <cell r="A53" t="str">
            <v>PREP</v>
          </cell>
          <cell r="F53" t="str">
            <v>ANIMATION</v>
          </cell>
          <cell r="I53" t="str">
            <v>INK &amp; PAINT</v>
          </cell>
          <cell r="L53" t="str">
            <v>ALPHA</v>
          </cell>
          <cell r="N53" t="str">
            <v>BETA</v>
          </cell>
          <cell r="P53" t="str">
            <v>RTM</v>
          </cell>
          <cell r="Y53">
            <v>22</v>
          </cell>
          <cell r="Z53">
            <v>154</v>
          </cell>
        </row>
        <row r="64">
          <cell r="A64" t="str">
            <v>Wks</v>
          </cell>
          <cell r="B64" t="str">
            <v>Days</v>
          </cell>
          <cell r="F64" t="str">
            <v>Wks</v>
          </cell>
          <cell r="G64" t="str">
            <v>Days</v>
          </cell>
          <cell r="H64" t="str">
            <v>Frames</v>
          </cell>
          <cell r="I64" t="str">
            <v>Wks</v>
          </cell>
          <cell r="J64" t="str">
            <v>Days</v>
          </cell>
          <cell r="Y64">
            <v>16</v>
          </cell>
          <cell r="Z64">
            <v>76.666666666666671</v>
          </cell>
        </row>
        <row r="65">
          <cell r="A65">
            <v>20</v>
          </cell>
          <cell r="B65">
            <v>154</v>
          </cell>
          <cell r="F65">
            <v>6.666666666666667</v>
          </cell>
          <cell r="G65">
            <v>76.666666666666671</v>
          </cell>
          <cell r="H65">
            <v>3000</v>
          </cell>
          <cell r="I65">
            <v>3.3333333333333335</v>
          </cell>
          <cell r="J65">
            <v>37.333333333333336</v>
          </cell>
          <cell r="K65">
            <v>21</v>
          </cell>
          <cell r="M65">
            <v>29</v>
          </cell>
          <cell r="O65">
            <v>29</v>
          </cell>
          <cell r="Q65">
            <v>29</v>
          </cell>
          <cell r="Y65">
            <v>9</v>
          </cell>
          <cell r="Z65">
            <v>37.333333333333336</v>
          </cell>
        </row>
        <row r="93">
          <cell r="Y93">
            <v>154</v>
          </cell>
          <cell r="Z93">
            <v>23.333333333333336</v>
          </cell>
        </row>
        <row r="94">
          <cell r="Y94">
            <v>154</v>
          </cell>
          <cell r="Z94">
            <v>23.333333333333336</v>
          </cell>
        </row>
        <row r="97">
          <cell r="N97" t="str">
            <v>ENGINEERING</v>
          </cell>
          <cell r="Y97" t="str">
            <v>WK Count</v>
          </cell>
          <cell r="Z97" t="str">
            <v>Total Days</v>
          </cell>
        </row>
        <row r="98">
          <cell r="N98" t="str">
            <v>ENGINEERING</v>
          </cell>
          <cell r="R98" t="str">
            <v>MULAN STORY STUDIO</v>
          </cell>
          <cell r="V98" t="str">
            <v xml:space="preserve">START </v>
          </cell>
          <cell r="W98" t="str">
            <v>FRAMES</v>
          </cell>
          <cell r="X98">
            <v>5100</v>
          </cell>
          <cell r="Y98" t="str">
            <v>WK Count</v>
          </cell>
          <cell r="Z98" t="str">
            <v>Total Days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35639</v>
          </cell>
          <cell r="AN98">
            <v>35646</v>
          </cell>
          <cell r="AO98">
            <v>35653</v>
          </cell>
          <cell r="AP98">
            <v>35660</v>
          </cell>
          <cell r="AQ98">
            <v>35667</v>
          </cell>
          <cell r="AR98">
            <v>35674</v>
          </cell>
          <cell r="AS98">
            <v>35681</v>
          </cell>
          <cell r="AT98">
            <v>35688</v>
          </cell>
          <cell r="AU98">
            <v>35695</v>
          </cell>
          <cell r="AV98">
            <v>35702</v>
          </cell>
          <cell r="AW98">
            <v>35709</v>
          </cell>
          <cell r="AX98">
            <v>35716</v>
          </cell>
          <cell r="AY98">
            <v>35723</v>
          </cell>
          <cell r="AZ98">
            <v>35730</v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 t="str">
            <v/>
          </cell>
          <cell r="CR98" t="str">
            <v/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 t="str">
            <v/>
          </cell>
          <cell r="CZ98" t="str">
            <v/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 t="str">
            <v/>
          </cell>
          <cell r="DH98" t="str">
            <v/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 t="str">
            <v/>
          </cell>
          <cell r="DP98" t="str">
            <v/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 t="str">
            <v/>
          </cell>
          <cell r="DX98" t="str">
            <v/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 t="str">
            <v/>
          </cell>
          <cell r="EF98" t="str">
            <v/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 t="str">
            <v/>
          </cell>
          <cell r="EN98" t="str">
            <v/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 t="str">
            <v/>
          </cell>
          <cell r="EV98" t="str">
            <v/>
          </cell>
        </row>
        <row r="99">
          <cell r="A99" t="str">
            <v>PREP</v>
          </cell>
          <cell r="F99" t="str">
            <v>ANIMATION</v>
          </cell>
          <cell r="I99" t="str">
            <v>INK &amp; PAINT</v>
          </cell>
          <cell r="L99" t="str">
            <v>ALPHA</v>
          </cell>
          <cell r="N99" t="str">
            <v>BETA</v>
          </cell>
          <cell r="P99" t="str">
            <v>RTM</v>
          </cell>
          <cell r="R99" t="str">
            <v>STREET</v>
          </cell>
          <cell r="T99" t="str">
            <v>Prep Projection</v>
          </cell>
          <cell r="V99" t="str">
            <v xml:space="preserve">START </v>
          </cell>
          <cell r="W99" t="str">
            <v>END</v>
          </cell>
          <cell r="X99">
            <v>500</v>
          </cell>
          <cell r="Y99">
            <v>14</v>
          </cell>
          <cell r="Z99">
            <v>94.5</v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>
            <v>35639</v>
          </cell>
          <cell r="AN99">
            <v>35646</v>
          </cell>
          <cell r="AO99">
            <v>35653</v>
          </cell>
          <cell r="AP99">
            <v>35660</v>
          </cell>
          <cell r="AQ99">
            <v>35667</v>
          </cell>
          <cell r="AR99">
            <v>35674</v>
          </cell>
          <cell r="AS99">
            <v>35681</v>
          </cell>
          <cell r="AT99">
            <v>35688</v>
          </cell>
          <cell r="AU99">
            <v>35695</v>
          </cell>
          <cell r="AV99">
            <v>35702</v>
          </cell>
          <cell r="AW99">
            <v>35709</v>
          </cell>
          <cell r="AX99">
            <v>35716</v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 t="str">
            <v/>
          </cell>
          <cell r="CR99" t="str">
            <v/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 t="str">
            <v/>
          </cell>
          <cell r="CZ99" t="str">
            <v/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 t="str">
            <v/>
          </cell>
          <cell r="DH99" t="str">
            <v/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 t="str">
            <v/>
          </cell>
          <cell r="DP99" t="str">
            <v/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 t="str">
            <v/>
          </cell>
          <cell r="DX99" t="str">
            <v/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 t="str">
            <v/>
          </cell>
          <cell r="EF99" t="str">
            <v/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 t="str">
            <v/>
          </cell>
          <cell r="EN99" t="str">
            <v/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 t="str">
            <v/>
          </cell>
          <cell r="EV99" t="str">
            <v/>
          </cell>
        </row>
        <row r="100">
          <cell r="A100" t="str">
            <v>PREP</v>
          </cell>
          <cell r="F100" t="str">
            <v>ANIMATION</v>
          </cell>
          <cell r="I100" t="str">
            <v>INK &amp; PAINT</v>
          </cell>
          <cell r="L100" t="str">
            <v>ALPHA</v>
          </cell>
          <cell r="N100" t="str">
            <v>BETA</v>
          </cell>
          <cell r="P100" t="str">
            <v>RTM</v>
          </cell>
          <cell r="R100" t="str">
            <v>STREET</v>
          </cell>
          <cell r="S100" t="str">
            <v>PRODUCTION TO DATE</v>
          </cell>
          <cell r="T100" t="str">
            <v>Prep Projection</v>
          </cell>
          <cell r="V100">
            <v>35636</v>
          </cell>
          <cell r="W100">
            <v>35721.4</v>
          </cell>
          <cell r="X100">
            <v>500</v>
          </cell>
          <cell r="Y100">
            <v>12</v>
          </cell>
          <cell r="Z100">
            <v>85.399999999999991</v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>
            <v>125</v>
          </cell>
          <cell r="AN100">
            <v>250</v>
          </cell>
          <cell r="AO100">
            <v>375</v>
          </cell>
          <cell r="AP100">
            <v>500</v>
          </cell>
          <cell r="AQ100">
            <v>500</v>
          </cell>
          <cell r="AR100">
            <v>500</v>
          </cell>
          <cell r="AS100">
            <v>500</v>
          </cell>
          <cell r="AT100">
            <v>500</v>
          </cell>
          <cell r="AU100">
            <v>500</v>
          </cell>
          <cell r="AV100">
            <v>500</v>
          </cell>
          <cell r="AW100">
            <v>500</v>
          </cell>
          <cell r="AX100">
            <v>500</v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  <cell r="CO100" t="str">
            <v/>
          </cell>
          <cell r="CP100" t="str">
            <v/>
          </cell>
          <cell r="CQ100" t="str">
            <v/>
          </cell>
          <cell r="CR100" t="str">
            <v/>
          </cell>
          <cell r="CS100" t="str">
            <v/>
          </cell>
          <cell r="CT100" t="str">
            <v/>
          </cell>
          <cell r="CU100" t="str">
            <v/>
          </cell>
          <cell r="CV100" t="str">
            <v/>
          </cell>
          <cell r="CW100" t="str">
            <v/>
          </cell>
          <cell r="CX100" t="str">
            <v/>
          </cell>
          <cell r="CY100" t="str">
            <v/>
          </cell>
          <cell r="CZ100" t="str">
            <v/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 t="str">
            <v/>
          </cell>
          <cell r="DG100" t="str">
            <v/>
          </cell>
          <cell r="DH100" t="str">
            <v/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 t="str">
            <v/>
          </cell>
          <cell r="DO100" t="str">
            <v/>
          </cell>
          <cell r="DP100" t="str">
            <v/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 t="str">
            <v/>
          </cell>
          <cell r="DW100" t="str">
            <v/>
          </cell>
          <cell r="DX100" t="str">
            <v/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 t="str">
            <v/>
          </cell>
          <cell r="EE100" t="str">
            <v/>
          </cell>
          <cell r="EF100" t="str">
            <v/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 t="str">
            <v/>
          </cell>
          <cell r="EM100" t="str">
            <v/>
          </cell>
          <cell r="EN100" t="str">
            <v/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 t="str">
            <v/>
          </cell>
          <cell r="EU100" t="str">
            <v/>
          </cell>
          <cell r="EV100" t="str">
            <v/>
          </cell>
        </row>
        <row r="101">
          <cell r="S101" t="str">
            <v>PRODUCTION TO DATE</v>
          </cell>
          <cell r="AS101" t="str">
            <v>WK 1</v>
          </cell>
          <cell r="AT101" t="str">
            <v>WK 2</v>
          </cell>
          <cell r="AU101" t="str">
            <v>WK 3</v>
          </cell>
          <cell r="AV101" t="str">
            <v>WK 4</v>
          </cell>
          <cell r="AW101" t="str">
            <v>WK 5</v>
          </cell>
          <cell r="AX101" t="str">
            <v>WK 6</v>
          </cell>
          <cell r="AY101" t="str">
            <v>WK 7</v>
          </cell>
          <cell r="AZ101" t="str">
            <v>WK 8</v>
          </cell>
          <cell r="BA101" t="str">
            <v>WK 9</v>
          </cell>
          <cell r="BB101" t="str">
            <v>WK 10</v>
          </cell>
          <cell r="BC101" t="str">
            <v>WK 11</v>
          </cell>
          <cell r="BD101" t="str">
            <v>WK 12</v>
          </cell>
          <cell r="BE101" t="str">
            <v>WK 13</v>
          </cell>
        </row>
        <row r="102">
          <cell r="T102" t="str">
            <v>Scenes Issued</v>
          </cell>
          <cell r="U102">
            <v>0.87008695652173917</v>
          </cell>
          <cell r="V102">
            <v>5003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1700</v>
          </cell>
          <cell r="AT102">
            <v>0</v>
          </cell>
          <cell r="AU102">
            <v>568</v>
          </cell>
          <cell r="AV102">
            <v>0</v>
          </cell>
          <cell r="AW102">
            <v>262</v>
          </cell>
          <cell r="AX102">
            <v>864</v>
          </cell>
          <cell r="AY102">
            <v>486</v>
          </cell>
          <cell r="AZ102">
            <v>347</v>
          </cell>
          <cell r="BA102">
            <v>0</v>
          </cell>
          <cell r="BB102">
            <v>666</v>
          </cell>
          <cell r="BC102">
            <v>110</v>
          </cell>
          <cell r="BD102">
            <v>0</v>
          </cell>
          <cell r="BE102">
            <v>0</v>
          </cell>
        </row>
        <row r="103">
          <cell r="T103" t="str">
            <v>Scenes Issued</v>
          </cell>
          <cell r="U103">
            <v>0.98098039215686272</v>
          </cell>
          <cell r="V103">
            <v>5003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1700</v>
          </cell>
          <cell r="AT103">
            <v>0</v>
          </cell>
          <cell r="AU103">
            <v>568</v>
          </cell>
          <cell r="AV103">
            <v>0</v>
          </cell>
          <cell r="AW103">
            <v>262</v>
          </cell>
          <cell r="AX103">
            <v>864</v>
          </cell>
          <cell r="AY103">
            <v>486</v>
          </cell>
          <cell r="AZ103">
            <v>347</v>
          </cell>
          <cell r="BA103">
            <v>0</v>
          </cell>
          <cell r="BB103">
            <v>666</v>
          </cell>
          <cell r="BC103">
            <v>110</v>
          </cell>
          <cell r="BD103">
            <v>0</v>
          </cell>
          <cell r="BE103">
            <v>0</v>
          </cell>
        </row>
        <row r="104">
          <cell r="T104" t="str">
            <v>Into Rough</v>
          </cell>
          <cell r="U104">
            <v>0.87235294117647055</v>
          </cell>
          <cell r="V104">
            <v>4449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60</v>
          </cell>
          <cell r="AV104">
            <v>170</v>
          </cell>
          <cell r="AW104">
            <v>527</v>
          </cell>
          <cell r="AX104">
            <v>115</v>
          </cell>
          <cell r="AY104">
            <v>0</v>
          </cell>
          <cell r="AZ104">
            <v>1019</v>
          </cell>
          <cell r="BA104">
            <v>0</v>
          </cell>
          <cell r="BB104">
            <v>593</v>
          </cell>
          <cell r="BC104">
            <v>1148</v>
          </cell>
          <cell r="BD104">
            <v>817</v>
          </cell>
          <cell r="BE104">
            <v>0</v>
          </cell>
        </row>
        <row r="105">
          <cell r="T105" t="str">
            <v>Rough Complete</v>
          </cell>
          <cell r="U105">
            <v>0.81803921568627447</v>
          </cell>
          <cell r="V105">
            <v>4172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60</v>
          </cell>
          <cell r="AV105">
            <v>65</v>
          </cell>
          <cell r="AW105">
            <v>114</v>
          </cell>
          <cell r="AX105">
            <v>323</v>
          </cell>
          <cell r="AY105">
            <v>352</v>
          </cell>
          <cell r="AZ105">
            <v>121</v>
          </cell>
          <cell r="BA105">
            <v>0</v>
          </cell>
          <cell r="BB105">
            <v>1204</v>
          </cell>
          <cell r="BC105">
            <v>274</v>
          </cell>
          <cell r="BD105">
            <v>1139</v>
          </cell>
          <cell r="BE105">
            <v>520</v>
          </cell>
        </row>
        <row r="106">
          <cell r="T106" t="str">
            <v>Ruff Approved</v>
          </cell>
          <cell r="U106">
            <v>0.7415686274509804</v>
          </cell>
          <cell r="V106">
            <v>3782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60</v>
          </cell>
          <cell r="AV106">
            <v>65</v>
          </cell>
          <cell r="AW106">
            <v>10</v>
          </cell>
          <cell r="AX106">
            <v>294</v>
          </cell>
          <cell r="AY106">
            <v>294</v>
          </cell>
          <cell r="AZ106">
            <v>157</v>
          </cell>
          <cell r="BA106">
            <v>0</v>
          </cell>
          <cell r="BB106">
            <v>1116</v>
          </cell>
          <cell r="BC106">
            <v>238</v>
          </cell>
          <cell r="BD106">
            <v>1077</v>
          </cell>
          <cell r="BE106">
            <v>471</v>
          </cell>
        </row>
        <row r="107">
          <cell r="T107" t="str">
            <v>Clean Complete</v>
          </cell>
          <cell r="U107">
            <v>0.50901960784313727</v>
          </cell>
          <cell r="V107">
            <v>2596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3</v>
          </cell>
          <cell r="AV107">
            <v>64</v>
          </cell>
          <cell r="AW107">
            <v>2</v>
          </cell>
          <cell r="AX107">
            <v>18</v>
          </cell>
          <cell r="AY107">
            <v>167</v>
          </cell>
          <cell r="AZ107">
            <v>115</v>
          </cell>
          <cell r="BA107">
            <v>0</v>
          </cell>
          <cell r="BB107">
            <v>600</v>
          </cell>
          <cell r="BC107">
            <v>148</v>
          </cell>
          <cell r="BD107">
            <v>1126</v>
          </cell>
          <cell r="BE107">
            <v>353</v>
          </cell>
        </row>
        <row r="108">
          <cell r="T108" t="str">
            <v>Approved</v>
          </cell>
          <cell r="U108">
            <v>0.40490196078431373</v>
          </cell>
          <cell r="V108">
            <v>2065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</v>
          </cell>
          <cell r="AV108">
            <v>53</v>
          </cell>
          <cell r="AW108">
            <v>0</v>
          </cell>
          <cell r="AX108">
            <v>20</v>
          </cell>
          <cell r="AY108">
            <v>150</v>
          </cell>
          <cell r="AZ108">
            <v>188</v>
          </cell>
          <cell r="BA108">
            <v>0</v>
          </cell>
          <cell r="BB108">
            <v>577</v>
          </cell>
          <cell r="BC108">
            <v>486</v>
          </cell>
          <cell r="BD108">
            <v>297</v>
          </cell>
          <cell r="BE108">
            <v>291</v>
          </cell>
        </row>
        <row r="109">
          <cell r="T109" t="str">
            <v>Turned In</v>
          </cell>
          <cell r="U109">
            <v>0.26078431372549021</v>
          </cell>
          <cell r="V109">
            <v>1330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121</v>
          </cell>
          <cell r="BA109">
            <v>0</v>
          </cell>
          <cell r="BB109">
            <v>74</v>
          </cell>
          <cell r="BC109">
            <v>506</v>
          </cell>
          <cell r="BD109">
            <v>0</v>
          </cell>
          <cell r="BE109">
            <v>629</v>
          </cell>
        </row>
        <row r="110">
          <cell r="A110" t="str">
            <v>Wks</v>
          </cell>
          <cell r="B110" t="str">
            <v>Days</v>
          </cell>
          <cell r="F110" t="str">
            <v>Wks</v>
          </cell>
          <cell r="G110" t="str">
            <v>Days</v>
          </cell>
          <cell r="H110" t="str">
            <v>Frames</v>
          </cell>
          <cell r="I110" t="str">
            <v>Wks</v>
          </cell>
          <cell r="J110" t="str">
            <v>Days</v>
          </cell>
          <cell r="R110" t="str">
            <v/>
          </cell>
          <cell r="T110" t="str">
            <v>Animation Projection</v>
          </cell>
          <cell r="V110">
            <v>35718</v>
          </cell>
          <cell r="W110">
            <v>35814</v>
          </cell>
          <cell r="X110">
            <v>750</v>
          </cell>
          <cell r="Y110">
            <v>11</v>
          </cell>
          <cell r="Z110">
            <v>83.666666666666671</v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>
            <v>0</v>
          </cell>
          <cell r="AZ110">
            <v>0</v>
          </cell>
          <cell r="BA110">
            <v>0</v>
          </cell>
          <cell r="BB110">
            <v>187.5</v>
          </cell>
          <cell r="BC110">
            <v>375</v>
          </cell>
          <cell r="BD110">
            <v>562.5</v>
          </cell>
          <cell r="BE110">
            <v>500</v>
          </cell>
          <cell r="BF110">
            <v>500</v>
          </cell>
          <cell r="BG110">
            <v>500</v>
          </cell>
          <cell r="BH110">
            <v>500</v>
          </cell>
          <cell r="BK110">
            <v>500</v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 t="str">
            <v/>
          </cell>
          <cell r="CQ110" t="str">
            <v/>
          </cell>
          <cell r="CR110" t="str">
            <v/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 t="str">
            <v/>
          </cell>
          <cell r="CY110" t="str">
            <v/>
          </cell>
          <cell r="CZ110" t="str">
            <v/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 t="str">
            <v/>
          </cell>
          <cell r="DG110" t="str">
            <v/>
          </cell>
          <cell r="DH110" t="str">
            <v/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 t="str">
            <v/>
          </cell>
          <cell r="DO110" t="str">
            <v/>
          </cell>
          <cell r="DP110" t="str">
            <v/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 t="str">
            <v/>
          </cell>
          <cell r="DW110" t="str">
            <v/>
          </cell>
          <cell r="DX110" t="str">
            <v/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 t="str">
            <v/>
          </cell>
          <cell r="EE110" t="str">
            <v/>
          </cell>
          <cell r="EF110" t="str">
            <v/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 t="str">
            <v/>
          </cell>
          <cell r="EM110" t="str">
            <v/>
          </cell>
          <cell r="EN110" t="str">
            <v/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 t="str">
            <v/>
          </cell>
          <cell r="EU110" t="str">
            <v/>
          </cell>
          <cell r="EV110" t="str">
            <v/>
          </cell>
        </row>
        <row r="111">
          <cell r="A111" t="str">
            <v>Wks</v>
          </cell>
          <cell r="B111" t="str">
            <v>Days</v>
          </cell>
          <cell r="F111" t="str">
            <v>Wks</v>
          </cell>
          <cell r="G111" t="str">
            <v>Days</v>
          </cell>
          <cell r="H111" t="str">
            <v>Frames</v>
          </cell>
          <cell r="I111" t="str">
            <v>Wks</v>
          </cell>
          <cell r="J111" t="str">
            <v>Days</v>
          </cell>
          <cell r="K111">
            <v>21</v>
          </cell>
          <cell r="M111">
            <v>29</v>
          </cell>
          <cell r="O111">
            <v>29</v>
          </cell>
          <cell r="Q111">
            <v>29</v>
          </cell>
          <cell r="R111" t="str">
            <v/>
          </cell>
          <cell r="T111" t="str">
            <v>Animation Projection</v>
          </cell>
          <cell r="V111">
            <v>35718</v>
          </cell>
          <cell r="W111">
            <v>35814</v>
          </cell>
          <cell r="X111">
            <v>750</v>
          </cell>
          <cell r="Y111">
            <v>11</v>
          </cell>
          <cell r="Z111">
            <v>77.599999999999994</v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>
            <v>0</v>
          </cell>
          <cell r="AZ111">
            <v>0</v>
          </cell>
          <cell r="BA111">
            <v>0</v>
          </cell>
          <cell r="BB111">
            <v>187.5</v>
          </cell>
          <cell r="BC111">
            <v>375</v>
          </cell>
          <cell r="BD111">
            <v>562.5</v>
          </cell>
          <cell r="BE111">
            <v>500</v>
          </cell>
          <cell r="BF111">
            <v>500</v>
          </cell>
          <cell r="BG111">
            <v>500</v>
          </cell>
          <cell r="BH111">
            <v>500</v>
          </cell>
          <cell r="BK111">
            <v>500</v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 t="str">
            <v/>
          </cell>
          <cell r="CR111" t="str">
            <v/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 t="str">
            <v/>
          </cell>
          <cell r="CZ111" t="str">
            <v/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 t="str">
            <v/>
          </cell>
          <cell r="DH111" t="str">
            <v/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 t="str">
            <v/>
          </cell>
          <cell r="DP111" t="str">
            <v/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 t="str">
            <v/>
          </cell>
          <cell r="DX111" t="str">
            <v/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 t="str">
            <v/>
          </cell>
          <cell r="EF111" t="str">
            <v/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 t="str">
            <v/>
          </cell>
          <cell r="EN111" t="str">
            <v/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 t="str">
            <v/>
          </cell>
          <cell r="EV111" t="str">
            <v/>
          </cell>
        </row>
        <row r="112">
          <cell r="A112">
            <v>10.199999999999999</v>
          </cell>
          <cell r="B112">
            <v>85.399999999999991</v>
          </cell>
          <cell r="F112">
            <v>6.8</v>
          </cell>
          <cell r="G112">
            <v>77.599999999999994</v>
          </cell>
          <cell r="H112">
            <v>5100</v>
          </cell>
          <cell r="I112">
            <v>5.666666666666667</v>
          </cell>
          <cell r="J112">
            <v>53.666666666666671</v>
          </cell>
          <cell r="K112">
            <v>21</v>
          </cell>
          <cell r="M112">
            <v>29</v>
          </cell>
          <cell r="O112">
            <v>29</v>
          </cell>
          <cell r="Q112">
            <v>29</v>
          </cell>
          <cell r="R112">
            <v>35961</v>
          </cell>
          <cell r="T112" t="str">
            <v>Ink &amp; Paint Projection</v>
          </cell>
          <cell r="V112">
            <v>35774.333333333336</v>
          </cell>
          <cell r="W112">
            <v>35828</v>
          </cell>
          <cell r="X112">
            <v>900</v>
          </cell>
          <cell r="Y112">
            <v>5</v>
          </cell>
          <cell r="Z112">
            <v>53.666666666666671</v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>
            <v>225</v>
          </cell>
          <cell r="BH112">
            <v>450</v>
          </cell>
          <cell r="BK112">
            <v>900</v>
          </cell>
          <cell r="BL112">
            <v>900</v>
          </cell>
          <cell r="BM112">
            <v>900</v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/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 t="str">
            <v/>
          </cell>
          <cell r="CR112" t="str">
            <v/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 t="str">
            <v/>
          </cell>
          <cell r="CZ112" t="str">
            <v/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 t="str">
            <v/>
          </cell>
          <cell r="DH112" t="str">
            <v/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 t="str">
            <v/>
          </cell>
          <cell r="DP112" t="str">
            <v/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 t="str">
            <v/>
          </cell>
          <cell r="DX112" t="str">
            <v/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 t="str">
            <v/>
          </cell>
          <cell r="EF112" t="str">
            <v/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 t="str">
            <v/>
          </cell>
          <cell r="EN112" t="str">
            <v/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 t="str">
            <v/>
          </cell>
          <cell r="EV112" t="str">
            <v/>
          </cell>
        </row>
        <row r="114">
          <cell r="T114" t="str">
            <v>BUDGET FORECAST</v>
          </cell>
          <cell r="W114">
            <v>153000</v>
          </cell>
          <cell r="X114">
            <v>40800</v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35639</v>
          </cell>
          <cell r="AN114">
            <v>35646</v>
          </cell>
          <cell r="AO114">
            <v>35653</v>
          </cell>
          <cell r="AP114">
            <v>35660</v>
          </cell>
          <cell r="AQ114">
            <v>35667</v>
          </cell>
          <cell r="AR114">
            <v>35674</v>
          </cell>
          <cell r="AS114">
            <v>35681</v>
          </cell>
          <cell r="AT114">
            <v>35688</v>
          </cell>
          <cell r="AU114">
            <v>35695</v>
          </cell>
          <cell r="AV114">
            <v>35702</v>
          </cell>
          <cell r="AW114">
            <v>35709</v>
          </cell>
          <cell r="AX114">
            <v>35716</v>
          </cell>
          <cell r="AY114">
            <v>35723</v>
          </cell>
          <cell r="AZ114">
            <v>35730</v>
          </cell>
        </row>
        <row r="115">
          <cell r="T115" t="str">
            <v>BUDGET FORECAST</v>
          </cell>
          <cell r="V115" t="str">
            <v>PRE PROD</v>
          </cell>
          <cell r="W115">
            <v>765000</v>
          </cell>
          <cell r="X115">
            <v>60000</v>
          </cell>
          <cell r="AA115">
            <v>35555</v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3750</v>
          </cell>
          <cell r="AN115">
            <v>7500</v>
          </cell>
          <cell r="AO115">
            <v>11250</v>
          </cell>
          <cell r="AP115">
            <v>15000</v>
          </cell>
          <cell r="AQ115">
            <v>15000</v>
          </cell>
          <cell r="AR115">
            <v>15000</v>
          </cell>
          <cell r="AS115">
            <v>15000</v>
          </cell>
          <cell r="AT115">
            <v>15000</v>
          </cell>
          <cell r="AU115">
            <v>15000</v>
          </cell>
          <cell r="AV115">
            <v>15000</v>
          </cell>
          <cell r="AW115">
            <v>15000</v>
          </cell>
          <cell r="AX115">
            <v>15000</v>
          </cell>
          <cell r="AY115">
            <v>15000</v>
          </cell>
          <cell r="AZ115">
            <v>15000</v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</row>
        <row r="116">
          <cell r="V116" t="str">
            <v>PRE PROD</v>
          </cell>
          <cell r="W116">
            <v>30</v>
          </cell>
          <cell r="X116">
            <v>180000</v>
          </cell>
          <cell r="AA116">
            <v>180000</v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>
            <v>3750</v>
          </cell>
          <cell r="AN116">
            <v>7250</v>
          </cell>
          <cell r="AO116">
            <v>5000</v>
          </cell>
          <cell r="AP116">
            <v>5000</v>
          </cell>
          <cell r="AQ116">
            <v>5000</v>
          </cell>
          <cell r="AR116">
            <v>5000</v>
          </cell>
          <cell r="AS116">
            <v>5000</v>
          </cell>
          <cell r="AT116">
            <v>9000</v>
          </cell>
          <cell r="AU116">
            <v>10000</v>
          </cell>
          <cell r="AV116">
            <v>10000</v>
          </cell>
          <cell r="AW116">
            <v>10000</v>
          </cell>
          <cell r="AX116">
            <v>10000</v>
          </cell>
          <cell r="AY116">
            <v>10000</v>
          </cell>
          <cell r="AZ116">
            <v>10000</v>
          </cell>
          <cell r="BA116">
            <v>15000</v>
          </cell>
          <cell r="BB116">
            <v>15000</v>
          </cell>
          <cell r="BC116">
            <v>15000</v>
          </cell>
          <cell r="BD116">
            <v>15000</v>
          </cell>
          <cell r="BE116">
            <v>15000</v>
          </cell>
          <cell r="BF116">
            <v>35772</v>
          </cell>
          <cell r="BG116">
            <v>35779</v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 t="str">
            <v/>
          </cell>
          <cell r="CR116" t="str">
            <v/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 t="str">
            <v/>
          </cell>
          <cell r="CZ116" t="str">
            <v/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 t="str">
            <v/>
          </cell>
          <cell r="DH116" t="str">
            <v/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 t="str">
            <v/>
          </cell>
          <cell r="DP116" t="str">
            <v/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 t="str">
            <v/>
          </cell>
          <cell r="DX116" t="str">
            <v/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 t="str">
            <v/>
          </cell>
          <cell r="EF116" t="str">
            <v/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 t="str">
            <v/>
          </cell>
          <cell r="EN116" t="str">
            <v/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 t="str">
            <v/>
          </cell>
          <cell r="EV116" t="str">
            <v/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 t="str">
            <v/>
          </cell>
          <cell r="FD116" t="str">
            <v/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</row>
        <row r="117">
          <cell r="V117" t="str">
            <v>BACKGROUNDS</v>
          </cell>
          <cell r="W117">
            <v>12</v>
          </cell>
          <cell r="X117">
            <v>60000</v>
          </cell>
          <cell r="AA117">
            <v>59999.974293795312</v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>
            <v>1732.0178636821199</v>
          </cell>
          <cell r="AS117">
            <v>1875.9564301131923</v>
          </cell>
          <cell r="AT117">
            <v>4392</v>
          </cell>
          <cell r="AU117">
            <v>7000</v>
          </cell>
          <cell r="AV117">
            <v>7000</v>
          </cell>
          <cell r="AW117">
            <v>7000</v>
          </cell>
          <cell r="AX117">
            <v>7000</v>
          </cell>
          <cell r="AY117">
            <v>7000</v>
          </cell>
          <cell r="AZ117">
            <v>7000</v>
          </cell>
          <cell r="BA117">
            <v>10000</v>
          </cell>
          <cell r="BB117">
            <v>28125</v>
          </cell>
          <cell r="BC117">
            <v>56250</v>
          </cell>
          <cell r="BD117">
            <v>84375</v>
          </cell>
          <cell r="BE117">
            <v>75000</v>
          </cell>
          <cell r="BF117">
            <v>75000</v>
          </cell>
          <cell r="BG117">
            <v>75000</v>
          </cell>
          <cell r="BH117">
            <v>75000</v>
          </cell>
          <cell r="BI117" t="str">
            <v/>
          </cell>
          <cell r="BJ117">
            <v>75000</v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 t="str">
            <v/>
          </cell>
          <cell r="CQ117" t="str">
            <v/>
          </cell>
          <cell r="CR117" t="str">
            <v/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 t="str">
            <v/>
          </cell>
          <cell r="CY117" t="str">
            <v/>
          </cell>
          <cell r="CZ117" t="str">
            <v/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 t="str">
            <v/>
          </cell>
          <cell r="DG117" t="str">
            <v/>
          </cell>
          <cell r="DH117" t="str">
            <v/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 t="str">
            <v/>
          </cell>
          <cell r="DO117" t="str">
            <v/>
          </cell>
          <cell r="DP117" t="str">
            <v/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 t="str">
            <v/>
          </cell>
          <cell r="DW117" t="str">
            <v/>
          </cell>
          <cell r="DX117" t="str">
            <v/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 t="str">
            <v/>
          </cell>
          <cell r="EE117" t="str">
            <v/>
          </cell>
          <cell r="EF117" t="str">
            <v/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 t="str">
            <v/>
          </cell>
          <cell r="EM117" t="str">
            <v/>
          </cell>
          <cell r="EN117" t="str">
            <v/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 t="str">
            <v/>
          </cell>
          <cell r="EU117" t="str">
            <v/>
          </cell>
          <cell r="EV117" t="str">
            <v/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 t="str">
            <v/>
          </cell>
          <cell r="FC117" t="str">
            <v/>
          </cell>
          <cell r="FD117" t="str">
            <v/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</row>
        <row r="118">
          <cell r="V118" t="str">
            <v>PRODUCTION</v>
          </cell>
          <cell r="W118">
            <v>150</v>
          </cell>
          <cell r="X118">
            <v>950000</v>
          </cell>
          <cell r="AA118">
            <v>950000.03</v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>
            <v>0</v>
          </cell>
          <cell r="AZ118">
            <v>0</v>
          </cell>
          <cell r="BA118">
            <v>0</v>
          </cell>
          <cell r="BB118">
            <v>10000</v>
          </cell>
          <cell r="BC118">
            <v>75714.289999999994</v>
          </cell>
          <cell r="BD118">
            <v>75714.289999999994</v>
          </cell>
          <cell r="BE118">
            <v>105714.29</v>
          </cell>
          <cell r="BF118">
            <v>115714.29</v>
          </cell>
          <cell r="BG118">
            <v>135714.29</v>
          </cell>
          <cell r="BH118">
            <v>145714.29</v>
          </cell>
          <cell r="BI118" t="str">
            <v/>
          </cell>
          <cell r="BJ118">
            <v>155714.29</v>
          </cell>
          <cell r="BK118">
            <v>130000</v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 t="str">
            <v/>
          </cell>
          <cell r="CQ118" t="str">
            <v/>
          </cell>
          <cell r="CR118" t="str">
            <v/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 t="str">
            <v/>
          </cell>
          <cell r="CY118" t="str">
            <v/>
          </cell>
          <cell r="CZ118" t="str">
            <v/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 t="str">
            <v/>
          </cell>
          <cell r="DG118" t="str">
            <v/>
          </cell>
          <cell r="DH118" t="str">
            <v/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 t="str">
            <v/>
          </cell>
          <cell r="DO118" t="str">
            <v/>
          </cell>
          <cell r="DP118" t="str">
            <v/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 t="str">
            <v/>
          </cell>
          <cell r="DW118" t="str">
            <v/>
          </cell>
          <cell r="DX118" t="str">
            <v/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 t="str">
            <v/>
          </cell>
          <cell r="EE118" t="str">
            <v/>
          </cell>
          <cell r="EF118" t="str">
            <v/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 t="str">
            <v/>
          </cell>
          <cell r="EM118" t="str">
            <v/>
          </cell>
          <cell r="EN118" t="str">
            <v/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 t="str">
            <v/>
          </cell>
          <cell r="EU118" t="str">
            <v/>
          </cell>
          <cell r="EV118" t="str">
            <v/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 t="str">
            <v/>
          </cell>
          <cell r="FC118" t="str">
            <v/>
          </cell>
          <cell r="FD118" t="str">
            <v/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</row>
        <row r="119">
          <cell r="V119" t="str">
            <v>INK &amp; PAINT</v>
          </cell>
          <cell r="W119">
            <v>8</v>
          </cell>
          <cell r="X119">
            <v>32400</v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>
            <v>1800</v>
          </cell>
          <cell r="BG119">
            <v>3600</v>
          </cell>
          <cell r="BH119">
            <v>5400</v>
          </cell>
          <cell r="BI119" t="str">
            <v/>
          </cell>
          <cell r="BJ119">
            <v>7200</v>
          </cell>
          <cell r="BK119">
            <v>7200</v>
          </cell>
          <cell r="BL119">
            <v>7200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 t="str">
            <v/>
          </cell>
          <cell r="CQ119" t="str">
            <v/>
          </cell>
          <cell r="CR119" t="str">
            <v/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 t="str">
            <v/>
          </cell>
          <cell r="CY119" t="str">
            <v/>
          </cell>
          <cell r="CZ119" t="str">
            <v/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 t="str">
            <v/>
          </cell>
          <cell r="DG119" t="str">
            <v/>
          </cell>
          <cell r="DH119" t="str">
            <v/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 t="str">
            <v/>
          </cell>
          <cell r="DO119" t="str">
            <v/>
          </cell>
          <cell r="DP119" t="str">
            <v/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 t="str">
            <v/>
          </cell>
          <cell r="DW119" t="str">
            <v/>
          </cell>
          <cell r="DX119" t="str">
            <v/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 t="str">
            <v/>
          </cell>
          <cell r="EE119" t="str">
            <v/>
          </cell>
          <cell r="EF119" t="str">
            <v/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 t="str">
            <v/>
          </cell>
          <cell r="EM119" t="str">
            <v/>
          </cell>
          <cell r="EN119" t="str">
            <v/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 t="str">
            <v/>
          </cell>
          <cell r="EU119" t="str">
            <v/>
          </cell>
          <cell r="EV119" t="str">
            <v/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 t="str">
            <v/>
          </cell>
          <cell r="FC119" t="str">
            <v/>
          </cell>
          <cell r="FD119" t="str">
            <v/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</row>
        <row r="120">
          <cell r="V120" t="str">
            <v>INK &amp; PAINT</v>
          </cell>
          <cell r="W120">
            <v>8</v>
          </cell>
          <cell r="X120">
            <v>72000</v>
          </cell>
          <cell r="AA120">
            <v>72000</v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>
            <v>8000</v>
          </cell>
          <cell r="BH120">
            <v>10000</v>
          </cell>
          <cell r="BI120" t="str">
            <v/>
          </cell>
          <cell r="BJ120">
            <v>14000</v>
          </cell>
          <cell r="BK120">
            <v>15000</v>
          </cell>
          <cell r="BL120">
            <v>15000</v>
          </cell>
          <cell r="BM120">
            <v>10000</v>
          </cell>
        </row>
        <row r="121">
          <cell r="X121">
            <v>1262000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3750</v>
          </cell>
          <cell r="AN121">
            <v>7500</v>
          </cell>
          <cell r="AO121">
            <v>11250</v>
          </cell>
          <cell r="AP121">
            <v>15000</v>
          </cell>
          <cell r="AQ121">
            <v>15000</v>
          </cell>
          <cell r="AR121">
            <v>15000</v>
          </cell>
          <cell r="AS121">
            <v>15000</v>
          </cell>
          <cell r="AT121">
            <v>15000</v>
          </cell>
          <cell r="AU121">
            <v>15000</v>
          </cell>
          <cell r="AV121">
            <v>15000</v>
          </cell>
          <cell r="AW121">
            <v>15000</v>
          </cell>
          <cell r="AX121">
            <v>15000</v>
          </cell>
          <cell r="AY121">
            <v>15000</v>
          </cell>
          <cell r="AZ121">
            <v>15000</v>
          </cell>
          <cell r="BA121">
            <v>0</v>
          </cell>
          <cell r="BB121">
            <v>28125</v>
          </cell>
          <cell r="BC121">
            <v>56250</v>
          </cell>
          <cell r="BD121">
            <v>84375</v>
          </cell>
          <cell r="BE121">
            <v>75000</v>
          </cell>
          <cell r="BF121">
            <v>76800</v>
          </cell>
          <cell r="BG121">
            <v>78600</v>
          </cell>
          <cell r="BH121">
            <v>80400</v>
          </cell>
          <cell r="BI121">
            <v>0</v>
          </cell>
          <cell r="BJ121">
            <v>82200</v>
          </cell>
          <cell r="BK121">
            <v>7200</v>
          </cell>
          <cell r="BL121">
            <v>7200</v>
          </cell>
          <cell r="BM121">
            <v>0</v>
          </cell>
        </row>
        <row r="122">
          <cell r="X122" t="str">
            <v>cost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3750</v>
          </cell>
          <cell r="AN122">
            <v>7250</v>
          </cell>
          <cell r="AO122">
            <v>5000</v>
          </cell>
          <cell r="AP122">
            <v>5000</v>
          </cell>
          <cell r="AQ122">
            <v>5000</v>
          </cell>
          <cell r="AR122">
            <v>6732.0178636821202</v>
          </cell>
          <cell r="AS122">
            <v>6875.9564301131923</v>
          </cell>
          <cell r="AT122">
            <v>13392</v>
          </cell>
          <cell r="AU122">
            <v>17000</v>
          </cell>
          <cell r="AV122">
            <v>17000</v>
          </cell>
          <cell r="AW122">
            <v>17000</v>
          </cell>
          <cell r="AX122">
            <v>17000</v>
          </cell>
          <cell r="AY122">
            <v>17000</v>
          </cell>
          <cell r="AZ122">
            <v>17000</v>
          </cell>
          <cell r="BA122">
            <v>25000</v>
          </cell>
          <cell r="BB122">
            <v>25000</v>
          </cell>
          <cell r="BC122">
            <v>90714.29</v>
          </cell>
          <cell r="BD122">
            <v>90714.29</v>
          </cell>
          <cell r="BE122">
            <v>120714.29</v>
          </cell>
          <cell r="BF122">
            <v>115714.29</v>
          </cell>
          <cell r="BG122">
            <v>143714.29</v>
          </cell>
          <cell r="BH122">
            <v>155714.29</v>
          </cell>
          <cell r="BI122">
            <v>0</v>
          </cell>
          <cell r="BJ122">
            <v>169714.29</v>
          </cell>
          <cell r="BK122">
            <v>145000</v>
          </cell>
          <cell r="BL122">
            <v>15000</v>
          </cell>
          <cell r="BM122">
            <v>10000</v>
          </cell>
        </row>
        <row r="123">
          <cell r="T123" t="str">
            <v>ACTUAL COST TO DATE</v>
          </cell>
          <cell r="X123" t="str">
            <v>cumulative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3750</v>
          </cell>
          <cell r="AN123">
            <v>11000</v>
          </cell>
          <cell r="AO123">
            <v>16000</v>
          </cell>
          <cell r="AP123">
            <v>21000</v>
          </cell>
          <cell r="AQ123">
            <v>26000</v>
          </cell>
          <cell r="AR123">
            <v>32732.017863682122</v>
          </cell>
          <cell r="AS123">
            <v>39607.974293795312</v>
          </cell>
          <cell r="AT123">
            <v>52999.974293795312</v>
          </cell>
          <cell r="AU123">
            <v>69999.974293795312</v>
          </cell>
          <cell r="AV123">
            <v>86999.974293795312</v>
          </cell>
          <cell r="AW123">
            <v>103999.97429379531</v>
          </cell>
          <cell r="AX123">
            <v>120999.97429379531</v>
          </cell>
          <cell r="AY123">
            <v>137999.9742937953</v>
          </cell>
          <cell r="AZ123">
            <v>154999.9742937953</v>
          </cell>
          <cell r="BA123">
            <v>179999.9742937953</v>
          </cell>
          <cell r="BB123">
            <v>204999.9742937953</v>
          </cell>
          <cell r="BC123">
            <v>295714.26429379528</v>
          </cell>
          <cell r="BD123">
            <v>386428.55429379526</v>
          </cell>
          <cell r="BE123">
            <v>507142.84429379523</v>
          </cell>
          <cell r="BF123">
            <v>622857.13429379521</v>
          </cell>
          <cell r="BG123">
            <v>766571.42429379525</v>
          </cell>
          <cell r="BH123">
            <v>922285.71429379529</v>
          </cell>
          <cell r="BI123">
            <v>922285.71429379529</v>
          </cell>
          <cell r="BJ123">
            <v>1092000.0042937952</v>
          </cell>
          <cell r="BK123">
            <v>1237000.0042937952</v>
          </cell>
          <cell r="BL123">
            <v>1252000.0042937952</v>
          </cell>
          <cell r="BM123">
            <v>1262000.0042937952</v>
          </cell>
          <cell r="DL123" t="str">
            <v/>
          </cell>
          <cell r="DM123" t="str">
            <v/>
          </cell>
          <cell r="DN123" t="str">
            <v/>
          </cell>
          <cell r="DO123" t="str">
            <v/>
          </cell>
          <cell r="DP123" t="str">
            <v/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 t="str">
            <v/>
          </cell>
          <cell r="DW123" t="str">
            <v/>
          </cell>
          <cell r="DX123" t="str">
            <v/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 t="str">
            <v/>
          </cell>
          <cell r="EE123" t="str">
            <v/>
          </cell>
          <cell r="EF123" t="str">
            <v/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 t="str">
            <v/>
          </cell>
          <cell r="EM123" t="str">
            <v/>
          </cell>
          <cell r="EN123" t="str">
            <v/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 t="str">
            <v/>
          </cell>
          <cell r="EU123" t="str">
            <v/>
          </cell>
          <cell r="EV123" t="str">
            <v/>
          </cell>
        </row>
        <row r="124">
          <cell r="S124" t="str">
            <v>COST TO DATE</v>
          </cell>
          <cell r="T124" t="str">
            <v>ACTUAL COST TO DATE</v>
          </cell>
          <cell r="V124" t="str">
            <v>DIRECT TO DATE</v>
          </cell>
          <cell r="W124" t="str">
            <v>BUDGET</v>
          </cell>
          <cell r="AC124" t="str">
            <v>ADJ</v>
          </cell>
          <cell r="DL124" t="str">
            <v/>
          </cell>
          <cell r="DM124" t="str">
            <v/>
          </cell>
          <cell r="DN124" t="str">
            <v/>
          </cell>
          <cell r="DO124" t="str">
            <v/>
          </cell>
          <cell r="DP124" t="str">
            <v/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 t="str">
            <v/>
          </cell>
          <cell r="DX124" t="str">
            <v/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 t="str">
            <v/>
          </cell>
          <cell r="EF124" t="str">
            <v/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 t="str">
            <v/>
          </cell>
          <cell r="EN124" t="str">
            <v/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 t="str">
            <v/>
          </cell>
          <cell r="EV124" t="str">
            <v/>
          </cell>
        </row>
        <row r="125">
          <cell r="S125" t="str">
            <v>COST TO DATE</v>
          </cell>
          <cell r="T125" t="str">
            <v>DEVELOPMENT</v>
          </cell>
          <cell r="V125" t="str">
            <v>DIRECT TO DATE</v>
          </cell>
          <cell r="W125" t="str">
            <v>BUDGET</v>
          </cell>
          <cell r="AA125">
            <v>0</v>
          </cell>
          <cell r="AB125">
            <v>0</v>
          </cell>
          <cell r="AC125" t="str">
            <v>ADJ</v>
          </cell>
          <cell r="AD125">
            <v>0</v>
          </cell>
          <cell r="AE125">
            <v>556</v>
          </cell>
          <cell r="AF125">
            <v>0</v>
          </cell>
          <cell r="AG125">
            <v>0</v>
          </cell>
          <cell r="AH125">
            <v>225.55794045076053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J125">
            <v>0</v>
          </cell>
          <cell r="BK125">
            <v>0</v>
          </cell>
        </row>
        <row r="126">
          <cell r="T126" t="str">
            <v>DEVELOPMENT</v>
          </cell>
          <cell r="U126">
            <v>0.37622265856429798</v>
          </cell>
          <cell r="V126">
            <v>781.5579404507605</v>
          </cell>
          <cell r="W126">
            <v>257500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556</v>
          </cell>
          <cell r="AF126">
            <v>0</v>
          </cell>
          <cell r="AG126">
            <v>0</v>
          </cell>
          <cell r="AH126">
            <v>225.55794045076053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J126">
            <v>0</v>
          </cell>
          <cell r="BK126">
            <v>0</v>
          </cell>
        </row>
        <row r="127">
          <cell r="T127" t="str">
            <v>PRE PRODUCTION</v>
          </cell>
          <cell r="U127">
            <v>0.67267656191281877</v>
          </cell>
          <cell r="V127">
            <v>121081.78114430739</v>
          </cell>
          <cell r="W127">
            <v>180000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225.55628575430856</v>
          </cell>
          <cell r="AK127">
            <v>0</v>
          </cell>
          <cell r="AL127">
            <v>74.922477898637339</v>
          </cell>
          <cell r="AM127">
            <v>0</v>
          </cell>
          <cell r="AN127">
            <v>614.32809706842977</v>
          </cell>
          <cell r="AO127">
            <v>0</v>
          </cell>
          <cell r="AP127">
            <v>2915.9174162648774</v>
          </cell>
          <cell r="AQ127">
            <v>7867.1733779534479</v>
          </cell>
          <cell r="AR127">
            <v>4064.0451453240603</v>
          </cell>
          <cell r="AS127">
            <v>9041.3607883394416</v>
          </cell>
          <cell r="AT127">
            <v>11006.794436358707</v>
          </cell>
          <cell r="AU127">
            <v>11571.463629061991</v>
          </cell>
          <cell r="AV127">
            <v>9189.0230686597188</v>
          </cell>
          <cell r="AW127">
            <v>8134.0665271506159</v>
          </cell>
          <cell r="AX127">
            <v>9010.5715878441351</v>
          </cell>
          <cell r="AY127">
            <v>7642.9955473019645</v>
          </cell>
          <cell r="AZ127">
            <v>9370.5950551100541</v>
          </cell>
          <cell r="BA127">
            <v>6148.5211402163377</v>
          </cell>
          <cell r="BB127">
            <v>5646.163868004558</v>
          </cell>
          <cell r="BC127">
            <v>9356.6533685899794</v>
          </cell>
          <cell r="BD127">
            <v>4752.2</v>
          </cell>
          <cell r="BE127">
            <v>4449.4293274061238</v>
          </cell>
          <cell r="BF127">
            <v>0</v>
          </cell>
          <cell r="BG127">
            <v>0</v>
          </cell>
          <cell r="BH127">
            <v>0</v>
          </cell>
          <cell r="BJ127">
            <v>0</v>
          </cell>
          <cell r="BK127">
            <v>0</v>
          </cell>
        </row>
        <row r="128">
          <cell r="T128" t="str">
            <v>PRE DOWNTIME</v>
          </cell>
          <cell r="V128">
            <v>0</v>
          </cell>
          <cell r="W128">
            <v>60000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J128">
            <v>0</v>
          </cell>
          <cell r="BK128">
            <v>0</v>
          </cell>
        </row>
        <row r="129">
          <cell r="T129" t="str">
            <v>BACKGROUNDS</v>
          </cell>
          <cell r="V129">
            <v>44274.066319164602</v>
          </cell>
          <cell r="W129">
            <v>60000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2168.5116182725365</v>
          </cell>
          <cell r="AV129">
            <v>4029.8235921001065</v>
          </cell>
          <cell r="AW129">
            <v>2928.7536192926427</v>
          </cell>
          <cell r="AX129">
            <v>3228.8156868971791</v>
          </cell>
          <cell r="AY129">
            <v>3195.1259861679241</v>
          </cell>
          <cell r="AZ129">
            <v>2118.903449655686</v>
          </cell>
          <cell r="BA129">
            <v>11760.823760630472</v>
          </cell>
          <cell r="BB129">
            <v>2853.6236495778326</v>
          </cell>
          <cell r="BC129">
            <v>3389.8502404685496</v>
          </cell>
          <cell r="BD129">
            <v>4416.6223200000004</v>
          </cell>
          <cell r="BE129">
            <v>4183.2123961016732</v>
          </cell>
          <cell r="BF129">
            <v>0</v>
          </cell>
          <cell r="BG129">
            <v>0</v>
          </cell>
          <cell r="BH129">
            <v>0</v>
          </cell>
          <cell r="BJ129">
            <v>0</v>
          </cell>
          <cell r="BK129">
            <v>0</v>
          </cell>
        </row>
        <row r="130">
          <cell r="T130" t="str">
            <v>LAYOUTS</v>
          </cell>
          <cell r="U130">
            <v>9.9009759709437734E-2</v>
          </cell>
          <cell r="V130">
            <v>80208.475269764909</v>
          </cell>
          <cell r="W130">
            <v>1130400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1732.0178636821199</v>
          </cell>
          <cell r="AS130">
            <v>1875.9564301131923</v>
          </cell>
          <cell r="AT130">
            <v>5843.2364341781531</v>
          </cell>
          <cell r="AU130">
            <v>7583.6296806897026</v>
          </cell>
          <cell r="AV130">
            <v>5923.5718655284209</v>
          </cell>
          <cell r="AW130">
            <v>4518.7292942670792</v>
          </cell>
          <cell r="AX130">
            <v>5840.3874759042837</v>
          </cell>
          <cell r="AY130">
            <v>5645.4544799682171</v>
          </cell>
          <cell r="AZ130">
            <v>6719.7171195349429</v>
          </cell>
          <cell r="BA130">
            <v>6979.9810585183259</v>
          </cell>
          <cell r="BB130">
            <v>6557.5817166642018</v>
          </cell>
          <cell r="BC130">
            <v>6364.3577685364307</v>
          </cell>
          <cell r="BD130">
            <v>6253.8630000000003</v>
          </cell>
          <cell r="BE130">
            <v>8369.9910821798203</v>
          </cell>
          <cell r="BF130">
            <v>0</v>
          </cell>
          <cell r="BG130">
            <v>0</v>
          </cell>
          <cell r="BH130">
            <v>0</v>
          </cell>
          <cell r="BJ130">
            <v>0</v>
          </cell>
          <cell r="BK130">
            <v>0</v>
          </cell>
        </row>
        <row r="131">
          <cell r="T131" t="str">
            <v>PRODUCTION</v>
          </cell>
          <cell r="U131">
            <v>0.22292725679671649</v>
          </cell>
          <cell r="V131">
            <v>211870.06485959934</v>
          </cell>
          <cell r="W131">
            <v>950400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3518.3407847338499</v>
          </cell>
          <cell r="AW131">
            <v>7515.9846155627492</v>
          </cell>
          <cell r="AX131">
            <v>7704.9188252708136</v>
          </cell>
          <cell r="AY131">
            <v>21635.664197121168</v>
          </cell>
          <cell r="AZ131">
            <v>11261.879070113606</v>
          </cell>
          <cell r="BA131">
            <v>23127.379132341266</v>
          </cell>
          <cell r="BB131">
            <v>14543.835027283996</v>
          </cell>
          <cell r="BC131">
            <v>26073.366907773368</v>
          </cell>
          <cell r="BD131">
            <v>35523.176160000003</v>
          </cell>
          <cell r="BE131">
            <v>60965.520139398541</v>
          </cell>
          <cell r="BF131">
            <v>0</v>
          </cell>
          <cell r="BG131">
            <v>0</v>
          </cell>
          <cell r="BH131">
            <v>0</v>
          </cell>
          <cell r="BJ131">
            <v>0</v>
          </cell>
          <cell r="BK131">
            <v>0</v>
          </cell>
        </row>
        <row r="132">
          <cell r="T132" t="str">
            <v>INK &amp; PAINT</v>
          </cell>
          <cell r="V132">
            <v>0</v>
          </cell>
          <cell r="W132">
            <v>72000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556</v>
          </cell>
          <cell r="AF132">
            <v>0</v>
          </cell>
          <cell r="AG132">
            <v>0</v>
          </cell>
          <cell r="AH132">
            <v>225.55794045076053</v>
          </cell>
          <cell r="AI132">
            <v>0</v>
          </cell>
          <cell r="AJ132">
            <v>225.55628575430856</v>
          </cell>
          <cell r="AK132">
            <v>0</v>
          </cell>
          <cell r="AL132">
            <v>74.922477898637339</v>
          </cell>
          <cell r="AM132">
            <v>0</v>
          </cell>
          <cell r="AN132">
            <v>614.32809706842977</v>
          </cell>
          <cell r="AO132">
            <v>0</v>
          </cell>
          <cell r="AP132">
            <v>2915.9174162648774</v>
          </cell>
          <cell r="AQ132">
            <v>7867.1733779534479</v>
          </cell>
          <cell r="AR132">
            <v>5796.0630090061804</v>
          </cell>
          <cell r="AS132">
            <v>10917.317218452634</v>
          </cell>
          <cell r="AT132">
            <v>16850.030870536859</v>
          </cell>
          <cell r="AU132">
            <v>21323.60492802423</v>
          </cell>
          <cell r="AV132">
            <v>22660.759311022095</v>
          </cell>
          <cell r="AW132">
            <v>23097.534056273085</v>
          </cell>
          <cell r="AX132">
            <v>25784.693575916412</v>
          </cell>
          <cell r="AY132">
            <v>38119.240210559277</v>
          </cell>
          <cell r="AZ132">
            <v>29471.094694414289</v>
          </cell>
          <cell r="BA132">
            <v>48016.705091706404</v>
          </cell>
          <cell r="BB132">
            <v>8165.0692360868397</v>
          </cell>
          <cell r="BC132">
            <v>20644.313154318137</v>
          </cell>
          <cell r="BF132">
            <v>0</v>
          </cell>
          <cell r="BG132">
            <v>0</v>
          </cell>
          <cell r="BH132">
            <v>0</v>
          </cell>
          <cell r="BJ132">
            <v>0</v>
          </cell>
          <cell r="BK132">
            <v>0</v>
          </cell>
        </row>
        <row r="133">
          <cell r="T133" t="str">
            <v>TOTAL DIRECT</v>
          </cell>
          <cell r="V133">
            <v>458215.94553328701</v>
          </cell>
          <cell r="X133" t="str">
            <v>DIRECT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556</v>
          </cell>
          <cell r="AF133">
            <v>0</v>
          </cell>
          <cell r="AG133">
            <v>0</v>
          </cell>
          <cell r="AH133">
            <v>225.55794045076053</v>
          </cell>
          <cell r="AI133">
            <v>0</v>
          </cell>
          <cell r="AJ133">
            <v>225.55628575430856</v>
          </cell>
          <cell r="AK133">
            <v>0</v>
          </cell>
          <cell r="AL133">
            <v>74.922477898637339</v>
          </cell>
          <cell r="AM133">
            <v>0</v>
          </cell>
          <cell r="AN133">
            <v>614.32809706842977</v>
          </cell>
          <cell r="AO133">
            <v>0</v>
          </cell>
          <cell r="AP133">
            <v>2915.9174162648774</v>
          </cell>
          <cell r="AQ133">
            <v>7867.1733779534479</v>
          </cell>
          <cell r="AR133">
            <v>5796.0630090061804</v>
          </cell>
          <cell r="AS133">
            <v>10917.317218452634</v>
          </cell>
          <cell r="AT133">
            <v>16850.030870536859</v>
          </cell>
          <cell r="AU133">
            <v>21323.60492802423</v>
          </cell>
          <cell r="AV133">
            <v>22660.759311022095</v>
          </cell>
          <cell r="AW133">
            <v>23097.534056273085</v>
          </cell>
          <cell r="AX133">
            <v>25784.693575916412</v>
          </cell>
          <cell r="AY133">
            <v>38119.240210559277</v>
          </cell>
          <cell r="AZ133">
            <v>29471.094694414289</v>
          </cell>
          <cell r="BA133">
            <v>48016.705091706404</v>
          </cell>
          <cell r="BB133">
            <v>29601.204261530587</v>
          </cell>
          <cell r="BC133">
            <v>45184.228285368328</v>
          </cell>
          <cell r="BD133">
            <v>50945.861480000007</v>
          </cell>
          <cell r="BE133">
            <v>77968.152945086156</v>
          </cell>
        </row>
        <row r="134">
          <cell r="T134" t="str">
            <v>"L"TOTAL TO DATE</v>
          </cell>
          <cell r="V134">
            <v>397899.75224877341</v>
          </cell>
          <cell r="W134">
            <v>1519900</v>
          </cell>
          <cell r="X134" t="str">
            <v>DIRECT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556</v>
          </cell>
          <cell r="AF134">
            <v>556</v>
          </cell>
          <cell r="AG134">
            <v>556</v>
          </cell>
          <cell r="AH134">
            <v>781.5579404507605</v>
          </cell>
          <cell r="AI134">
            <v>781.5579404507605</v>
          </cell>
          <cell r="AJ134">
            <v>1007.114226205069</v>
          </cell>
          <cell r="AK134">
            <v>1007.114226205069</v>
          </cell>
          <cell r="AL134">
            <v>1082.0367041037064</v>
          </cell>
          <cell r="AM134">
            <v>1082.0367041037064</v>
          </cell>
          <cell r="AN134">
            <v>1696.3648011721361</v>
          </cell>
          <cell r="AO134">
            <v>1696.3648011721361</v>
          </cell>
          <cell r="AP134">
            <v>4612.282217437014</v>
          </cell>
          <cell r="AQ134">
            <v>12479.455595390462</v>
          </cell>
          <cell r="AR134">
            <v>18275.518604396642</v>
          </cell>
          <cell r="AS134">
            <v>29192.835822849276</v>
          </cell>
          <cell r="AT134">
            <v>46042.866693386139</v>
          </cell>
          <cell r="AU134">
            <v>67366.471621410368</v>
          </cell>
          <cell r="AV134">
            <v>90027.23093243246</v>
          </cell>
          <cell r="AW134">
            <v>113124.76498870554</v>
          </cell>
          <cell r="AX134">
            <v>138909.45856462195</v>
          </cell>
          <cell r="AY134">
            <v>177028.69877518123</v>
          </cell>
          <cell r="AZ134">
            <v>206499.79346959552</v>
          </cell>
          <cell r="BA134">
            <v>254516.49856130191</v>
          </cell>
          <cell r="BB134">
            <v>284117.70282283251</v>
          </cell>
          <cell r="BC134">
            <v>329301.93110820081</v>
          </cell>
          <cell r="BD134">
            <v>380247.79258820083</v>
          </cell>
          <cell r="BE134">
            <v>458215.94553328701</v>
          </cell>
        </row>
        <row r="135">
          <cell r="T135" t="str">
            <v>"L"TOTAL TO DATE</v>
          </cell>
          <cell r="V135">
            <v>595680.72919327312</v>
          </cell>
          <cell r="W135">
            <v>1262400</v>
          </cell>
          <cell r="X135" t="str">
            <v>cumulative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722.8</v>
          </cell>
          <cell r="AF135">
            <v>722.8</v>
          </cell>
          <cell r="AG135">
            <v>722.8</v>
          </cell>
          <cell r="AH135">
            <v>1016.0253225859886</v>
          </cell>
          <cell r="AI135">
            <v>1016.0253225859886</v>
          </cell>
          <cell r="AJ135">
            <v>1309.2484940665897</v>
          </cell>
          <cell r="AK135">
            <v>1309.2484940665897</v>
          </cell>
          <cell r="AL135">
            <v>1406.6477153348183</v>
          </cell>
          <cell r="AM135">
            <v>1406.6477153348183</v>
          </cell>
          <cell r="AN135">
            <v>2205.2742415237772</v>
          </cell>
          <cell r="AO135">
            <v>2205.2742415237772</v>
          </cell>
          <cell r="AP135">
            <v>5995.9668826681182</v>
          </cell>
          <cell r="AQ135">
            <v>16223.292274007599</v>
          </cell>
          <cell r="AR135">
            <v>23758.174185715634</v>
          </cell>
          <cell r="AS135">
            <v>37950.686569704063</v>
          </cell>
          <cell r="AT135">
            <v>59855.726701401982</v>
          </cell>
          <cell r="AU135">
            <v>87576.413107833476</v>
          </cell>
          <cell r="AV135">
            <v>117035.4002121622</v>
          </cell>
          <cell r="AW135">
            <v>147062.19448531722</v>
          </cell>
          <cell r="AX135">
            <v>180582.29613400853</v>
          </cell>
          <cell r="AY135">
            <v>230137.3084077356</v>
          </cell>
          <cell r="AZ135">
            <v>268449.73151047417</v>
          </cell>
          <cell r="BA135">
            <v>330871.44812969246</v>
          </cell>
          <cell r="BB135">
            <v>369353.01366968226</v>
          </cell>
          <cell r="BC135">
            <v>428092.51044066105</v>
          </cell>
          <cell r="BD135">
            <v>494322.1303646611</v>
          </cell>
          <cell r="BE135">
            <v>595680.72919327312</v>
          </cell>
        </row>
        <row r="136">
          <cell r="V136" t="str">
            <v>PROJECTED RTM</v>
          </cell>
          <cell r="X136">
            <v>35907</v>
          </cell>
          <cell r="Y136">
            <v>119</v>
          </cell>
          <cell r="Z136">
            <v>44.722222222222229</v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</row>
        <row r="137">
          <cell r="V137" t="str">
            <v>PROJECTED RTM</v>
          </cell>
          <cell r="X137">
            <v>35907</v>
          </cell>
          <cell r="Y137">
            <v>119</v>
          </cell>
          <cell r="Z137">
            <v>39.666666666666671</v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</row>
        <row r="138">
          <cell r="V138" t="str">
            <v>PROJECTED STREET</v>
          </cell>
          <cell r="X138">
            <v>35936</v>
          </cell>
        </row>
        <row r="139">
          <cell r="V139" t="str">
            <v>+ or - Scheduled Date</v>
          </cell>
          <cell r="X139">
            <v>25</v>
          </cell>
        </row>
        <row r="141">
          <cell r="N141" t="str">
            <v>ENGINEERING</v>
          </cell>
          <cell r="R141" t="str">
            <v>MAGOO FEATURE FILM</v>
          </cell>
          <cell r="W141" t="str">
            <v>FRAMES</v>
          </cell>
          <cell r="X141">
            <v>3000</v>
          </cell>
          <cell r="Y141" t="str">
            <v>WK Count</v>
          </cell>
          <cell r="Z141" t="str">
            <v>Total Days</v>
          </cell>
        </row>
        <row r="142">
          <cell r="N142" t="str">
            <v>ENGINEERING</v>
          </cell>
          <cell r="R142" t="str">
            <v>MAGOO FEATURE FILM</v>
          </cell>
          <cell r="V142" t="str">
            <v xml:space="preserve">START </v>
          </cell>
          <cell r="W142" t="str">
            <v>FRAMES</v>
          </cell>
          <cell r="X142">
            <v>3000</v>
          </cell>
          <cell r="Y142" t="str">
            <v>WK Count</v>
          </cell>
          <cell r="Z142" t="str">
            <v>Total Days</v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 t="str">
            <v/>
          </cell>
          <cell r="CR142" t="str">
            <v/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 t="str">
            <v/>
          </cell>
          <cell r="CZ142" t="str">
            <v/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 t="str">
            <v/>
          </cell>
          <cell r="DH142" t="str">
            <v/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 t="str">
            <v/>
          </cell>
          <cell r="DP142" t="str">
            <v/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 t="str">
            <v/>
          </cell>
          <cell r="DX142" t="str">
            <v/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 t="str">
            <v/>
          </cell>
          <cell r="EF142" t="str">
            <v/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 t="str">
            <v/>
          </cell>
          <cell r="EN142" t="str">
            <v/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 t="str">
            <v/>
          </cell>
          <cell r="EV142" t="str">
            <v/>
          </cell>
        </row>
        <row r="143">
          <cell r="A143" t="str">
            <v>PREP</v>
          </cell>
          <cell r="F143" t="str">
            <v>ANIMATION</v>
          </cell>
          <cell r="I143" t="str">
            <v>INK &amp; PAINT</v>
          </cell>
          <cell r="L143" t="str">
            <v>ALPHA</v>
          </cell>
          <cell r="N143" t="str">
            <v>BETA</v>
          </cell>
          <cell r="P143" t="str">
            <v>RTM</v>
          </cell>
          <cell r="R143" t="str">
            <v>STREET</v>
          </cell>
          <cell r="T143" t="str">
            <v>Story Boards</v>
          </cell>
          <cell r="V143" t="str">
            <v xml:space="preserve">START </v>
          </cell>
          <cell r="W143" t="str">
            <v>END</v>
          </cell>
          <cell r="X143" t="str">
            <v>Billed As</v>
          </cell>
          <cell r="Y143">
            <v>0</v>
          </cell>
          <cell r="Z143" t="e">
            <v>#REF!</v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 t="str">
            <v/>
          </cell>
          <cell r="CR143" t="str">
            <v/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 t="str">
            <v/>
          </cell>
          <cell r="CZ143" t="str">
            <v/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 t="str">
            <v/>
          </cell>
          <cell r="DH143" t="str">
            <v/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 t="str">
            <v/>
          </cell>
          <cell r="DP143" t="str">
            <v/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 t="str">
            <v/>
          </cell>
          <cell r="DX143" t="str">
            <v/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 t="str">
            <v/>
          </cell>
          <cell r="EF143" t="str">
            <v/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 t="str">
            <v/>
          </cell>
          <cell r="EN143" t="str">
            <v/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 t="str">
            <v/>
          </cell>
          <cell r="EV143" t="str">
            <v/>
          </cell>
        </row>
        <row r="144">
          <cell r="A144" t="str">
            <v>PREP</v>
          </cell>
          <cell r="F144" t="str">
            <v>ANIMATION</v>
          </cell>
          <cell r="I144" t="str">
            <v>INK &amp; PAINT</v>
          </cell>
          <cell r="L144" t="str">
            <v>ALPHA</v>
          </cell>
          <cell r="N144" t="str">
            <v>BETA</v>
          </cell>
          <cell r="P144" t="str">
            <v>RTM</v>
          </cell>
          <cell r="R144" t="str">
            <v>STREET</v>
          </cell>
          <cell r="S144" t="str">
            <v>PRODUCTION TO DATE</v>
          </cell>
          <cell r="T144" t="str">
            <v>Story Boards</v>
          </cell>
          <cell r="W144">
            <v>35697</v>
          </cell>
          <cell r="X144" t="str">
            <v>TEST</v>
          </cell>
          <cell r="Y144">
            <v>0</v>
          </cell>
          <cell r="Z144" t="e">
            <v>#REF!</v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 t="str">
            <v/>
          </cell>
          <cell r="CQ144" t="str">
            <v/>
          </cell>
          <cell r="CR144" t="str">
            <v/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 t="str">
            <v/>
          </cell>
          <cell r="CY144" t="str">
            <v/>
          </cell>
          <cell r="CZ144" t="str">
            <v/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 t="str">
            <v/>
          </cell>
          <cell r="DG144" t="str">
            <v/>
          </cell>
          <cell r="DH144" t="str">
            <v/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 t="str">
            <v/>
          </cell>
          <cell r="DO144" t="str">
            <v/>
          </cell>
          <cell r="DP144" t="str">
            <v/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 t="str">
            <v/>
          </cell>
          <cell r="DW144" t="str">
            <v/>
          </cell>
          <cell r="DX144" t="str">
            <v/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 t="str">
            <v/>
          </cell>
          <cell r="EE144" t="str">
            <v/>
          </cell>
          <cell r="EF144" t="str">
            <v/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 t="str">
            <v/>
          </cell>
          <cell r="EM144" t="str">
            <v/>
          </cell>
          <cell r="EN144" t="str">
            <v/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 t="str">
            <v/>
          </cell>
          <cell r="EU144" t="str">
            <v/>
          </cell>
          <cell r="EV144" t="str">
            <v/>
          </cell>
        </row>
        <row r="145">
          <cell r="S145" t="str">
            <v>PRODUCTION TO DATE</v>
          </cell>
          <cell r="T145" t="str">
            <v>Film &amp; Animatic</v>
          </cell>
          <cell r="V145">
            <v>35702</v>
          </cell>
          <cell r="W145">
            <v>35699</v>
          </cell>
          <cell r="X145" t="str">
            <v>TEST</v>
          </cell>
        </row>
        <row r="146">
          <cell r="T146" t="str">
            <v>Finalize StoryBoards</v>
          </cell>
          <cell r="V146">
            <v>35702</v>
          </cell>
          <cell r="W146">
            <v>35706</v>
          </cell>
          <cell r="X146" t="str">
            <v>TEST</v>
          </cell>
        </row>
        <row r="147">
          <cell r="T147" t="str">
            <v>LAYOUTS</v>
          </cell>
          <cell r="V147">
            <v>35709</v>
          </cell>
          <cell r="W147">
            <v>35727</v>
          </cell>
          <cell r="X147" t="str">
            <v>LAYOUT</v>
          </cell>
        </row>
        <row r="148">
          <cell r="T148" t="str">
            <v>2D ANIMATION</v>
          </cell>
          <cell r="V148">
            <v>35716</v>
          </cell>
          <cell r="W148">
            <v>35741</v>
          </cell>
          <cell r="X148" t="str">
            <v>2D</v>
          </cell>
        </row>
        <row r="149">
          <cell r="T149" t="str">
            <v>3D ANIMATION</v>
          </cell>
          <cell r="V149">
            <v>35716</v>
          </cell>
          <cell r="W149">
            <v>35746</v>
          </cell>
          <cell r="X149" t="str">
            <v>3D</v>
          </cell>
        </row>
        <row r="150">
          <cell r="T150" t="str">
            <v>CLEANUP</v>
          </cell>
          <cell r="V150">
            <v>35723</v>
          </cell>
          <cell r="W150">
            <v>35746</v>
          </cell>
          <cell r="X150" t="str">
            <v>2D</v>
          </cell>
        </row>
        <row r="151">
          <cell r="T151" t="str">
            <v>CHECKING</v>
          </cell>
          <cell r="V151">
            <v>35737</v>
          </cell>
          <cell r="W151">
            <v>35750</v>
          </cell>
          <cell r="X151" t="str">
            <v>2D</v>
          </cell>
        </row>
        <row r="152">
          <cell r="T152" t="str">
            <v>DIP &amp; COMPOSITE</v>
          </cell>
          <cell r="V152">
            <v>35744</v>
          </cell>
          <cell r="W152">
            <v>35760</v>
          </cell>
          <cell r="X152" t="str">
            <v>POST</v>
          </cell>
        </row>
        <row r="153">
          <cell r="T153" t="str">
            <v>FINAL LAB</v>
          </cell>
          <cell r="V153">
            <v>35760</v>
          </cell>
          <cell r="W153">
            <v>35765</v>
          </cell>
          <cell r="X153" t="str">
            <v>FINAL LAB</v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 t="str">
            <v/>
          </cell>
          <cell r="CR153" t="str">
            <v/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 t="str">
            <v/>
          </cell>
          <cell r="CZ153" t="str">
            <v/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 t="str">
            <v/>
          </cell>
          <cell r="DH153" t="str">
            <v/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 t="str">
            <v/>
          </cell>
          <cell r="DP153" t="str">
            <v/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 t="str">
            <v/>
          </cell>
          <cell r="DX153" t="str">
            <v/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 t="str">
            <v/>
          </cell>
          <cell r="EF153" t="str">
            <v/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 t="str">
            <v/>
          </cell>
          <cell r="EN153" t="str">
            <v/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 t="str">
            <v/>
          </cell>
          <cell r="EV153" t="str">
            <v/>
          </cell>
        </row>
        <row r="154">
          <cell r="S154" t="str">
            <v>COST TO DATE</v>
          </cell>
          <cell r="V154" t="str">
            <v>DIRECT TO DATE</v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 t="str">
            <v/>
          </cell>
          <cell r="CR154" t="str">
            <v/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 t="str">
            <v/>
          </cell>
          <cell r="CZ154" t="str">
            <v/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 t="str">
            <v/>
          </cell>
          <cell r="DH154" t="str">
            <v/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 t="str">
            <v/>
          </cell>
          <cell r="DP154" t="str">
            <v/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 t="str">
            <v/>
          </cell>
          <cell r="DX154" t="str">
            <v/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 t="str">
            <v/>
          </cell>
          <cell r="EF154" t="str">
            <v/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 t="str">
            <v/>
          </cell>
          <cell r="EN154" t="str">
            <v/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 t="str">
            <v/>
          </cell>
          <cell r="EV154" t="str">
            <v/>
          </cell>
        </row>
        <row r="155">
          <cell r="S155" t="str">
            <v>COST TO DATE</v>
          </cell>
          <cell r="T155" t="str">
            <v>TEST</v>
          </cell>
          <cell r="V155" t="str">
            <v>DIRECT TO DATE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21030.803483748608</v>
          </cell>
          <cell r="AW155">
            <v>14839.647470976515</v>
          </cell>
          <cell r="AX155">
            <v>22.73</v>
          </cell>
          <cell r="AY155">
            <v>718.75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6">
          <cell r="T156" t="str">
            <v>TEST</v>
          </cell>
          <cell r="V156">
            <v>36611.930954725125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21030.803483748608</v>
          </cell>
          <cell r="AW156">
            <v>14839.647470976515</v>
          </cell>
          <cell r="AX156">
            <v>22.73</v>
          </cell>
          <cell r="AY156">
            <v>718.75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T157" t="str">
            <v>LAYOUTS</v>
          </cell>
          <cell r="V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T158" t="str">
            <v>2D ANIMATION</v>
          </cell>
          <cell r="V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</row>
        <row r="159">
          <cell r="T159" t="str">
            <v>3D ANIMATION</v>
          </cell>
          <cell r="V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</row>
        <row r="160">
          <cell r="T160" t="str">
            <v>POST</v>
          </cell>
          <cell r="V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</row>
        <row r="161">
          <cell r="T161" t="str">
            <v>FINAL LAB</v>
          </cell>
          <cell r="V161">
            <v>14978.465132694124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4724.5948103852506</v>
          </cell>
          <cell r="AY161">
            <v>4955.8712437185713</v>
          </cell>
          <cell r="AZ161">
            <v>2629.7578282211111</v>
          </cell>
          <cell r="BA161">
            <v>2519.2112503691919</v>
          </cell>
          <cell r="BB161">
            <v>0</v>
          </cell>
          <cell r="BC161">
            <v>0</v>
          </cell>
          <cell r="BD161">
            <v>0</v>
          </cell>
          <cell r="BE161">
            <v>149.03</v>
          </cell>
          <cell r="BF161">
            <v>0</v>
          </cell>
          <cell r="BG161">
            <v>0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</row>
        <row r="162">
          <cell r="T162" t="str">
            <v>TOTAL COST</v>
          </cell>
          <cell r="V162">
            <v>14978.465132694124</v>
          </cell>
          <cell r="X162" t="str">
            <v>WEEKLY COST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4724.5948103852506</v>
          </cell>
          <cell r="AY162">
            <v>4955.8712437185713</v>
          </cell>
          <cell r="AZ162">
            <v>2629.7578282211111</v>
          </cell>
          <cell r="BA162">
            <v>2519.2112503691919</v>
          </cell>
          <cell r="BB162">
            <v>0</v>
          </cell>
          <cell r="BC162">
            <v>0</v>
          </cell>
          <cell r="BD162">
            <v>0</v>
          </cell>
          <cell r="BE162">
            <v>149.03</v>
          </cell>
          <cell r="BF162">
            <v>0</v>
          </cell>
          <cell r="BG162">
            <v>0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</row>
        <row r="163">
          <cell r="V163">
            <v>20761.209185771775</v>
          </cell>
          <cell r="X163" t="str">
            <v>WEEKLY COST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4724.5948103852506</v>
          </cell>
          <cell r="AY163">
            <v>4955.8712437185713</v>
          </cell>
          <cell r="AZ163">
            <v>2629.7578282211111</v>
          </cell>
          <cell r="BA163">
            <v>2519.2112503691919</v>
          </cell>
          <cell r="BB163">
            <v>0</v>
          </cell>
          <cell r="BC163">
            <v>0</v>
          </cell>
          <cell r="BD163">
            <v>0</v>
          </cell>
          <cell r="BE163">
            <v>149.03</v>
          </cell>
          <cell r="BF163">
            <v>0</v>
          </cell>
          <cell r="BG163">
            <v>0</v>
          </cell>
          <cell r="BH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V164">
            <v>20969.851185771775</v>
          </cell>
          <cell r="X164" t="str">
            <v>CUMULATIVE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6614.4327345393513</v>
          </cell>
          <cell r="AY164">
            <v>6938.2197412059995</v>
          </cell>
          <cell r="AZ164">
            <v>3681.6609595095556</v>
          </cell>
          <cell r="BA164">
            <v>3526.8957505168687</v>
          </cell>
          <cell r="BB164">
            <v>0</v>
          </cell>
          <cell r="BC164">
            <v>0</v>
          </cell>
          <cell r="BD164">
            <v>0</v>
          </cell>
          <cell r="BE164">
            <v>208.642</v>
          </cell>
          <cell r="BF164">
            <v>0</v>
          </cell>
          <cell r="BG164">
            <v>0</v>
          </cell>
          <cell r="BH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5">
          <cell r="V165" t="str">
            <v>PROJECTED RTM</v>
          </cell>
          <cell r="Y165" t="e">
            <v>#REF!</v>
          </cell>
          <cell r="Z165" t="e">
            <v>#REF!</v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>
            <v>428.57142857142856</v>
          </cell>
          <cell r="AZ165">
            <v>428.57142857142856</v>
          </cell>
          <cell r="BA165">
            <v>428.57142857142856</v>
          </cell>
          <cell r="BB165">
            <v>428.57142857142856</v>
          </cell>
          <cell r="BC165">
            <v>428.57142857142856</v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</row>
        <row r="166">
          <cell r="V166" t="str">
            <v>PROJECTED RTM</v>
          </cell>
          <cell r="Y166" t="e">
            <v>#REF!</v>
          </cell>
          <cell r="Z166" t="e">
            <v>#REF!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</row>
        <row r="167">
          <cell r="V167" t="str">
            <v>PROJECTED STREET</v>
          </cell>
        </row>
        <row r="168">
          <cell r="V168" t="str">
            <v>+ or - Scheduled Date</v>
          </cell>
        </row>
        <row r="169">
          <cell r="N169" t="str">
            <v>ENGINEERING</v>
          </cell>
          <cell r="R169" t="str">
            <v>ALADDIN READING</v>
          </cell>
          <cell r="W169" t="str">
            <v>FRAMES</v>
          </cell>
          <cell r="X169">
            <v>2956.22</v>
          </cell>
          <cell r="Y169" t="str">
            <v>WK Count</v>
          </cell>
          <cell r="Z169" t="str">
            <v>Total Days</v>
          </cell>
        </row>
        <row r="170">
          <cell r="N170" t="str">
            <v>ENGINEERING</v>
          </cell>
          <cell r="R170" t="str">
            <v>ALADDIN READING</v>
          </cell>
          <cell r="V170" t="str">
            <v xml:space="preserve">START </v>
          </cell>
          <cell r="W170" t="str">
            <v>FRAMES</v>
          </cell>
          <cell r="X170">
            <v>2956.22</v>
          </cell>
          <cell r="Y170" t="str">
            <v>WK Count</v>
          </cell>
          <cell r="Z170" t="str">
            <v>Total Days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>
            <v>35730</v>
          </cell>
          <cell r="BA170">
            <v>35737</v>
          </cell>
          <cell r="BB170">
            <v>35744</v>
          </cell>
          <cell r="BC170">
            <v>35751</v>
          </cell>
          <cell r="BD170">
            <v>35758</v>
          </cell>
          <cell r="BE170">
            <v>35765</v>
          </cell>
          <cell r="BF170">
            <v>35772</v>
          </cell>
          <cell r="BG170">
            <v>35779</v>
          </cell>
          <cell r="BH170">
            <v>35786</v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  <cell r="CO170" t="str">
            <v/>
          </cell>
          <cell r="CP170" t="str">
            <v/>
          </cell>
          <cell r="CQ170" t="str">
            <v/>
          </cell>
          <cell r="CR170" t="str">
            <v/>
          </cell>
          <cell r="CS170" t="str">
            <v/>
          </cell>
          <cell r="CT170" t="str">
            <v/>
          </cell>
          <cell r="CU170" t="str">
            <v/>
          </cell>
          <cell r="CV170" t="str">
            <v/>
          </cell>
          <cell r="CW170" t="str">
            <v/>
          </cell>
          <cell r="CX170" t="str">
            <v/>
          </cell>
          <cell r="CY170" t="str">
            <v/>
          </cell>
          <cell r="CZ170" t="str">
            <v/>
          </cell>
          <cell r="DA170" t="str">
            <v/>
          </cell>
          <cell r="DB170" t="str">
            <v/>
          </cell>
          <cell r="DC170" t="str">
            <v/>
          </cell>
          <cell r="DD170" t="str">
            <v/>
          </cell>
          <cell r="DE170" t="str">
            <v/>
          </cell>
          <cell r="DF170" t="str">
            <v/>
          </cell>
          <cell r="DG170" t="str">
            <v/>
          </cell>
          <cell r="DH170" t="str">
            <v/>
          </cell>
          <cell r="DI170" t="str">
            <v/>
          </cell>
          <cell r="DJ170" t="str">
            <v/>
          </cell>
          <cell r="DK170" t="str">
            <v/>
          </cell>
          <cell r="DL170" t="str">
            <v/>
          </cell>
          <cell r="DM170" t="str">
            <v/>
          </cell>
          <cell r="DN170" t="str">
            <v/>
          </cell>
          <cell r="DO170" t="str">
            <v/>
          </cell>
          <cell r="DP170" t="str">
            <v/>
          </cell>
          <cell r="DQ170" t="str">
            <v/>
          </cell>
          <cell r="DR170" t="str">
            <v/>
          </cell>
          <cell r="DS170" t="str">
            <v/>
          </cell>
          <cell r="DT170" t="str">
            <v/>
          </cell>
          <cell r="DU170" t="str">
            <v/>
          </cell>
          <cell r="DV170" t="str">
            <v/>
          </cell>
          <cell r="DW170" t="str">
            <v/>
          </cell>
          <cell r="DX170" t="str">
            <v/>
          </cell>
          <cell r="DY170" t="str">
            <v/>
          </cell>
          <cell r="DZ170" t="str">
            <v/>
          </cell>
          <cell r="EA170" t="str">
            <v/>
          </cell>
          <cell r="EB170" t="str">
            <v/>
          </cell>
          <cell r="EC170" t="str">
            <v/>
          </cell>
          <cell r="ED170" t="str">
            <v/>
          </cell>
          <cell r="EE170" t="str">
            <v/>
          </cell>
          <cell r="EF170" t="str">
            <v/>
          </cell>
          <cell r="EG170" t="str">
            <v/>
          </cell>
          <cell r="EH170" t="str">
            <v/>
          </cell>
          <cell r="EI170" t="str">
            <v/>
          </cell>
          <cell r="EJ170" t="str">
            <v/>
          </cell>
          <cell r="EK170" t="str">
            <v/>
          </cell>
          <cell r="EL170" t="str">
            <v/>
          </cell>
          <cell r="EM170" t="str">
            <v/>
          </cell>
          <cell r="EN170" t="str">
            <v/>
          </cell>
          <cell r="EO170" t="str">
            <v/>
          </cell>
          <cell r="EP170" t="str">
            <v/>
          </cell>
          <cell r="EQ170" t="str">
            <v/>
          </cell>
          <cell r="ER170" t="str">
            <v/>
          </cell>
          <cell r="ES170" t="str">
            <v/>
          </cell>
          <cell r="ET170" t="str">
            <v/>
          </cell>
          <cell r="EU170" t="str">
            <v/>
          </cell>
          <cell r="EV170" t="str">
            <v/>
          </cell>
        </row>
        <row r="171">
          <cell r="A171" t="str">
            <v>PREP</v>
          </cell>
          <cell r="F171" t="str">
            <v>ANIMATION</v>
          </cell>
          <cell r="I171" t="str">
            <v>INK &amp; PAINT</v>
          </cell>
          <cell r="L171" t="str">
            <v>ALPHA</v>
          </cell>
          <cell r="N171" t="str">
            <v>BETA</v>
          </cell>
          <cell r="P171" t="str">
            <v>RTM</v>
          </cell>
          <cell r="R171" t="str">
            <v>STREET</v>
          </cell>
          <cell r="T171" t="str">
            <v>Prep Projection</v>
          </cell>
          <cell r="V171" t="str">
            <v xml:space="preserve">START </v>
          </cell>
          <cell r="W171" t="str">
            <v>END</v>
          </cell>
          <cell r="X171">
            <v>400</v>
          </cell>
          <cell r="Y171">
            <v>9</v>
          </cell>
          <cell r="Z171">
            <v>65.73384999999999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>
            <v>35730</v>
          </cell>
          <cell r="BA171">
            <v>35737</v>
          </cell>
          <cell r="BB171">
            <v>35744</v>
          </cell>
          <cell r="BC171">
            <v>35751</v>
          </cell>
          <cell r="BD171">
            <v>35758</v>
          </cell>
          <cell r="BE171">
            <v>35765</v>
          </cell>
          <cell r="BF171">
            <v>35772</v>
          </cell>
          <cell r="BG171">
            <v>35779</v>
          </cell>
          <cell r="BH171">
            <v>35786</v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 t="str">
            <v/>
          </cell>
          <cell r="CQ171" t="str">
            <v/>
          </cell>
          <cell r="CR171" t="str">
            <v/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 t="str">
            <v/>
          </cell>
          <cell r="CY171" t="str">
            <v/>
          </cell>
          <cell r="CZ171" t="str">
            <v/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 t="str">
            <v/>
          </cell>
          <cell r="DG171" t="str">
            <v/>
          </cell>
          <cell r="DH171" t="str">
            <v/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 t="str">
            <v/>
          </cell>
          <cell r="DO171" t="str">
            <v/>
          </cell>
          <cell r="DP171" t="str">
            <v/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 t="str">
            <v/>
          </cell>
          <cell r="DW171" t="str">
            <v/>
          </cell>
          <cell r="DX171" t="str">
            <v/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 t="str">
            <v/>
          </cell>
          <cell r="EE171" t="str">
            <v/>
          </cell>
          <cell r="EF171" t="str">
            <v/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 t="str">
            <v/>
          </cell>
          <cell r="EM171" t="str">
            <v/>
          </cell>
          <cell r="EN171" t="str">
            <v/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 t="str">
            <v/>
          </cell>
          <cell r="EU171" t="str">
            <v/>
          </cell>
          <cell r="EV171" t="str">
            <v/>
          </cell>
          <cell r="EW171" t="str">
            <v/>
          </cell>
        </row>
        <row r="172">
          <cell r="A172" t="str">
            <v>PREP</v>
          </cell>
          <cell r="F172" t="str">
            <v>ANIMATION</v>
          </cell>
          <cell r="I172" t="str">
            <v>INK &amp; PAINT</v>
          </cell>
          <cell r="L172" t="str">
            <v>ALPHA</v>
          </cell>
          <cell r="N172" t="str">
            <v>BETA</v>
          </cell>
          <cell r="P172" t="str">
            <v>RTM</v>
          </cell>
          <cell r="R172" t="str">
            <v>STREET</v>
          </cell>
          <cell r="S172" t="str">
            <v>PRODUCTION TO DATE</v>
          </cell>
          <cell r="T172" t="str">
            <v>Prep Projection</v>
          </cell>
          <cell r="V172">
            <v>35727</v>
          </cell>
          <cell r="W172">
            <v>35811</v>
          </cell>
          <cell r="X172">
            <v>400</v>
          </cell>
          <cell r="Y172">
            <v>9</v>
          </cell>
          <cell r="Z172">
            <v>65.73384999999999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>
            <v>100</v>
          </cell>
          <cell r="BA172">
            <v>200</v>
          </cell>
          <cell r="BB172">
            <v>300</v>
          </cell>
          <cell r="BC172">
            <v>400</v>
          </cell>
          <cell r="BD172">
            <v>400</v>
          </cell>
          <cell r="BE172">
            <v>400</v>
          </cell>
          <cell r="BF172">
            <v>400</v>
          </cell>
          <cell r="BG172">
            <v>400</v>
          </cell>
          <cell r="BH172">
            <v>400</v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 t="str">
            <v/>
          </cell>
          <cell r="CQ172" t="str">
            <v/>
          </cell>
          <cell r="CR172" t="str">
            <v/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 t="str">
            <v/>
          </cell>
          <cell r="CY172" t="str">
            <v/>
          </cell>
          <cell r="CZ172" t="str">
            <v/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 t="str">
            <v/>
          </cell>
          <cell r="DG172" t="str">
            <v/>
          </cell>
          <cell r="DH172" t="str">
            <v/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 t="str">
            <v/>
          </cell>
          <cell r="DO172" t="str">
            <v/>
          </cell>
          <cell r="DP172" t="str">
            <v/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 t="str">
            <v/>
          </cell>
          <cell r="DW172" t="str">
            <v/>
          </cell>
          <cell r="DX172" t="str">
            <v/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 t="str">
            <v/>
          </cell>
          <cell r="EE172" t="str">
            <v/>
          </cell>
          <cell r="EF172" t="str">
            <v/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 t="str">
            <v/>
          </cell>
          <cell r="EM172" t="str">
            <v/>
          </cell>
          <cell r="EN172" t="str">
            <v/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 t="str">
            <v/>
          </cell>
          <cell r="EU172" t="str">
            <v/>
          </cell>
          <cell r="EV172" t="str">
            <v/>
          </cell>
          <cell r="EW172" t="str">
            <v/>
          </cell>
        </row>
        <row r="173">
          <cell r="S173" t="str">
            <v>PRODUCTION TO DATE</v>
          </cell>
        </row>
        <row r="174">
          <cell r="T174" t="str">
            <v>Scenes Issued</v>
          </cell>
          <cell r="V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</row>
        <row r="175">
          <cell r="T175" t="str">
            <v>Scenes Issued</v>
          </cell>
          <cell r="V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</row>
        <row r="176">
          <cell r="T176" t="str">
            <v>Into Rough</v>
          </cell>
          <cell r="V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</row>
        <row r="177">
          <cell r="T177" t="str">
            <v>Rough Complete</v>
          </cell>
          <cell r="V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</row>
        <row r="178">
          <cell r="T178" t="str">
            <v>Ruff Approved</v>
          </cell>
          <cell r="V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</row>
        <row r="179">
          <cell r="T179" t="str">
            <v>Clean Complete</v>
          </cell>
          <cell r="V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</row>
        <row r="180">
          <cell r="T180" t="str">
            <v>Approved</v>
          </cell>
          <cell r="V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</row>
        <row r="181">
          <cell r="T181" t="str">
            <v>Turned In</v>
          </cell>
          <cell r="V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</row>
        <row r="182">
          <cell r="A182" t="str">
            <v>Wks</v>
          </cell>
          <cell r="B182" t="str">
            <v>Days</v>
          </cell>
          <cell r="F182" t="str">
            <v>Wks</v>
          </cell>
          <cell r="G182" t="str">
            <v>Days</v>
          </cell>
          <cell r="H182" t="str">
            <v>Frames</v>
          </cell>
          <cell r="I182" t="str">
            <v>Wks</v>
          </cell>
          <cell r="J182" t="str">
            <v>Days</v>
          </cell>
          <cell r="T182" t="str">
            <v>Animation Projection</v>
          </cell>
          <cell r="V182">
            <v>35786</v>
          </cell>
          <cell r="W182">
            <v>35853</v>
          </cell>
          <cell r="X182">
            <v>750</v>
          </cell>
          <cell r="Y182">
            <v>12</v>
          </cell>
          <cell r="Z182">
            <v>57.591386666666665</v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375</v>
          </cell>
          <cell r="BM182">
            <v>425</v>
          </cell>
          <cell r="BN182">
            <v>425</v>
          </cell>
          <cell r="BO182">
            <v>425</v>
          </cell>
          <cell r="BP182">
            <v>425</v>
          </cell>
          <cell r="BQ182">
            <v>425</v>
          </cell>
          <cell r="BR182">
            <v>425</v>
          </cell>
          <cell r="BS182">
            <v>425</v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 t="str">
            <v/>
          </cell>
          <cell r="CZ182" t="str">
            <v/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 t="str">
            <v/>
          </cell>
          <cell r="DH182" t="str">
            <v/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 t="str">
            <v/>
          </cell>
          <cell r="DX182" t="str">
            <v/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 t="str">
            <v/>
          </cell>
          <cell r="EN182" t="str">
            <v/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 t="str">
            <v/>
          </cell>
          <cell r="EV182" t="str">
            <v/>
          </cell>
          <cell r="EW182" t="str">
            <v/>
          </cell>
        </row>
        <row r="183">
          <cell r="A183" t="str">
            <v>Wks</v>
          </cell>
          <cell r="B183" t="str">
            <v>Days</v>
          </cell>
          <cell r="F183" t="str">
            <v>Wks</v>
          </cell>
          <cell r="G183" t="str">
            <v>Days</v>
          </cell>
          <cell r="H183" t="str">
            <v>Frames</v>
          </cell>
          <cell r="I183" t="str">
            <v>Wks</v>
          </cell>
          <cell r="J183" t="str">
            <v>Days</v>
          </cell>
          <cell r="K183">
            <v>21</v>
          </cell>
          <cell r="M183">
            <v>29</v>
          </cell>
          <cell r="O183">
            <v>29</v>
          </cell>
          <cell r="Q183">
            <v>29</v>
          </cell>
          <cell r="R183">
            <v>36008</v>
          </cell>
          <cell r="T183" t="str">
            <v>Animation Projection</v>
          </cell>
          <cell r="V183">
            <v>35786</v>
          </cell>
          <cell r="W183">
            <v>35863</v>
          </cell>
          <cell r="X183">
            <v>750</v>
          </cell>
          <cell r="Y183">
            <v>12</v>
          </cell>
          <cell r="Z183">
            <v>57.591386666666665</v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375</v>
          </cell>
          <cell r="BM183">
            <v>425</v>
          </cell>
          <cell r="BN183">
            <v>425</v>
          </cell>
          <cell r="BO183">
            <v>425</v>
          </cell>
          <cell r="BP183">
            <v>425</v>
          </cell>
          <cell r="BQ183">
            <v>425</v>
          </cell>
          <cell r="BR183">
            <v>425</v>
          </cell>
          <cell r="BS183">
            <v>425</v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 t="str">
            <v/>
          </cell>
          <cell r="CR183" t="str">
            <v/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 t="str">
            <v/>
          </cell>
          <cell r="CZ183" t="str">
            <v/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 t="str">
            <v/>
          </cell>
          <cell r="DH183" t="str">
            <v/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 t="str">
            <v/>
          </cell>
          <cell r="DP183" t="str">
            <v/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 t="str">
            <v/>
          </cell>
          <cell r="DX183" t="str">
            <v/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 t="str">
            <v/>
          </cell>
          <cell r="EF183" t="str">
            <v/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 t="str">
            <v/>
          </cell>
          <cell r="EN183" t="str">
            <v/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 t="str">
            <v/>
          </cell>
          <cell r="EV183" t="str">
            <v/>
          </cell>
          <cell r="EW183" t="str">
            <v/>
          </cell>
        </row>
        <row r="184">
          <cell r="A184">
            <v>7.3905499999999993</v>
          </cell>
          <cell r="B184">
            <v>65.73384999999999</v>
          </cell>
          <cell r="F184">
            <v>3.9416266666666666</v>
          </cell>
          <cell r="G184">
            <v>57.591386666666665</v>
          </cell>
          <cell r="H184">
            <v>2956.22</v>
          </cell>
          <cell r="I184">
            <v>3.2846888888888888</v>
          </cell>
          <cell r="J184">
            <v>36.992822222222223</v>
          </cell>
          <cell r="K184">
            <v>21</v>
          </cell>
          <cell r="M184">
            <v>29</v>
          </cell>
          <cell r="O184">
            <v>29</v>
          </cell>
          <cell r="Q184">
            <v>29</v>
          </cell>
          <cell r="R184">
            <v>36008</v>
          </cell>
          <cell r="T184" t="str">
            <v>Ink &amp; Paint Projection</v>
          </cell>
          <cell r="V184">
            <v>35822</v>
          </cell>
          <cell r="W184">
            <v>35858.992822222222</v>
          </cell>
          <cell r="X184">
            <v>900</v>
          </cell>
          <cell r="Y184">
            <v>8</v>
          </cell>
          <cell r="Z184">
            <v>36.992822222222223</v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>
            <v>225</v>
          </cell>
          <cell r="BO184">
            <v>450</v>
          </cell>
          <cell r="BP184">
            <v>450</v>
          </cell>
          <cell r="BQ184">
            <v>675</v>
          </cell>
          <cell r="BR184">
            <v>450</v>
          </cell>
          <cell r="BS184">
            <v>675</v>
          </cell>
          <cell r="BT184">
            <v>900</v>
          </cell>
          <cell r="BU184">
            <v>900</v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 t="str">
            <v/>
          </cell>
          <cell r="CQ184" t="str">
            <v/>
          </cell>
          <cell r="CR184" t="str">
            <v/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 t="str">
            <v/>
          </cell>
          <cell r="CY184" t="str">
            <v/>
          </cell>
          <cell r="CZ184" t="str">
            <v/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 t="str">
            <v/>
          </cell>
          <cell r="DG184" t="str">
            <v/>
          </cell>
          <cell r="DH184" t="str">
            <v/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 t="str">
            <v/>
          </cell>
          <cell r="DO184" t="str">
            <v/>
          </cell>
          <cell r="DP184" t="str">
            <v/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 t="str">
            <v/>
          </cell>
          <cell r="DW184" t="str">
            <v/>
          </cell>
          <cell r="DX184" t="str">
            <v/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 t="str">
            <v/>
          </cell>
          <cell r="EE184" t="str">
            <v/>
          </cell>
          <cell r="EF184" t="str">
            <v/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 t="str">
            <v/>
          </cell>
          <cell r="EM184" t="str">
            <v/>
          </cell>
          <cell r="EN184" t="str">
            <v/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 t="str">
            <v/>
          </cell>
          <cell r="EU184" t="str">
            <v/>
          </cell>
          <cell r="EV184" t="str">
            <v/>
          </cell>
          <cell r="EW184" t="str">
            <v/>
          </cell>
        </row>
        <row r="186">
          <cell r="T186" t="str">
            <v>BUDGET FORECAST</v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>
            <v>35730</v>
          </cell>
          <cell r="BA186">
            <v>35737</v>
          </cell>
          <cell r="BB186">
            <v>35744</v>
          </cell>
          <cell r="BC186">
            <v>35751</v>
          </cell>
          <cell r="BD186">
            <v>35758</v>
          </cell>
          <cell r="BE186">
            <v>35765</v>
          </cell>
          <cell r="BF186">
            <v>35772</v>
          </cell>
          <cell r="BG186">
            <v>35779</v>
          </cell>
          <cell r="BH186">
            <v>35786</v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 t="str">
            <v/>
          </cell>
          <cell r="CQ186" t="str">
            <v/>
          </cell>
          <cell r="CR186" t="str">
            <v/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 t="str">
            <v/>
          </cell>
          <cell r="CY186" t="str">
            <v/>
          </cell>
          <cell r="CZ186" t="str">
            <v/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 t="str">
            <v/>
          </cell>
          <cell r="DG186" t="str">
            <v/>
          </cell>
          <cell r="DH186" t="str">
            <v/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 t="str">
            <v/>
          </cell>
          <cell r="DO186" t="str">
            <v/>
          </cell>
          <cell r="DP186" t="str">
            <v/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 t="str">
            <v/>
          </cell>
          <cell r="DW186" t="str">
            <v/>
          </cell>
          <cell r="DX186" t="str">
            <v/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 t="str">
            <v/>
          </cell>
          <cell r="EE186" t="str">
            <v/>
          </cell>
          <cell r="EF186" t="str">
            <v/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 t="str">
            <v/>
          </cell>
          <cell r="EM186" t="str">
            <v/>
          </cell>
          <cell r="EN186" t="str">
            <v/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 t="str">
            <v/>
          </cell>
          <cell r="EU186" t="str">
            <v/>
          </cell>
          <cell r="EV186" t="str">
            <v/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 t="str">
            <v/>
          </cell>
          <cell r="FC186" t="str">
            <v/>
          </cell>
          <cell r="FD186" t="str">
            <v/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</row>
        <row r="187">
          <cell r="T187" t="str">
            <v>BUDGET FORECAST</v>
          </cell>
          <cell r="V187" t="str">
            <v>PRE PROD</v>
          </cell>
          <cell r="W187">
            <v>30</v>
          </cell>
          <cell r="X187">
            <v>90000</v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>
            <v>3000</v>
          </cell>
          <cell r="BA187">
            <v>6000</v>
          </cell>
          <cell r="BB187">
            <v>9000</v>
          </cell>
          <cell r="BC187">
            <v>12000</v>
          </cell>
          <cell r="BD187">
            <v>12000</v>
          </cell>
          <cell r="BE187">
            <v>12000</v>
          </cell>
          <cell r="BF187">
            <v>12000</v>
          </cell>
          <cell r="BG187">
            <v>12000</v>
          </cell>
          <cell r="BH187">
            <v>12000</v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 t="str">
            <v/>
          </cell>
          <cell r="CQ187" t="str">
            <v/>
          </cell>
          <cell r="CR187" t="str">
            <v/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 t="str">
            <v/>
          </cell>
          <cell r="CY187" t="str">
            <v/>
          </cell>
          <cell r="CZ187" t="str">
            <v/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 t="str">
            <v/>
          </cell>
          <cell r="DG187" t="str">
            <v/>
          </cell>
          <cell r="DH187" t="str">
            <v/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 t="str">
            <v/>
          </cell>
          <cell r="DO187" t="str">
            <v/>
          </cell>
          <cell r="DP187" t="str">
            <v/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 t="str">
            <v/>
          </cell>
          <cell r="DW187" t="str">
            <v/>
          </cell>
          <cell r="DX187" t="str">
            <v/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 t="str">
            <v/>
          </cell>
          <cell r="EE187" t="str">
            <v/>
          </cell>
          <cell r="EF187" t="str">
            <v/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 t="str">
            <v/>
          </cell>
          <cell r="EM187" t="str">
            <v/>
          </cell>
          <cell r="EN187" t="str">
            <v/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 t="str">
            <v/>
          </cell>
          <cell r="EU187" t="str">
            <v/>
          </cell>
          <cell r="EV187" t="str">
            <v/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 t="str">
            <v/>
          </cell>
          <cell r="FC187" t="str">
            <v/>
          </cell>
          <cell r="FD187" t="str">
            <v/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</row>
        <row r="188">
          <cell r="V188" t="str">
            <v>PRE PROD</v>
          </cell>
          <cell r="W188">
            <v>30</v>
          </cell>
          <cell r="X188">
            <v>97000</v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>
            <v>3000</v>
          </cell>
          <cell r="BA188">
            <v>6000</v>
          </cell>
          <cell r="BB188">
            <v>9000</v>
          </cell>
          <cell r="BC188">
            <v>12000</v>
          </cell>
          <cell r="BD188">
            <v>12000</v>
          </cell>
          <cell r="BE188">
            <v>12000</v>
          </cell>
          <cell r="BF188">
            <v>13000</v>
          </cell>
          <cell r="BG188">
            <v>18000</v>
          </cell>
          <cell r="BH188">
            <v>12000</v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 t="str">
            <v/>
          </cell>
          <cell r="CR188" t="str">
            <v/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 t="str">
            <v/>
          </cell>
          <cell r="CZ188" t="str">
            <v/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 t="str">
            <v/>
          </cell>
          <cell r="DH188" t="str">
            <v/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 t="str">
            <v/>
          </cell>
          <cell r="DP188" t="str">
            <v/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 t="str">
            <v/>
          </cell>
          <cell r="DX188" t="str">
            <v/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 t="str">
            <v/>
          </cell>
          <cell r="EF188" t="str">
            <v/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 t="str">
            <v/>
          </cell>
          <cell r="EN188" t="str">
            <v/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 t="str">
            <v/>
          </cell>
          <cell r="EV188" t="str">
            <v/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 t="str">
            <v/>
          </cell>
          <cell r="FD188" t="str">
            <v/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</row>
        <row r="189">
          <cell r="V189" t="str">
            <v>PRODUCTION</v>
          </cell>
          <cell r="W189">
            <v>150</v>
          </cell>
          <cell r="X189">
            <v>438750</v>
          </cell>
          <cell r="AA189">
            <v>0</v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56250</v>
          </cell>
          <cell r="BM189">
            <v>63750</v>
          </cell>
          <cell r="BN189">
            <v>63750</v>
          </cell>
          <cell r="BO189">
            <v>63750</v>
          </cell>
          <cell r="BP189">
            <v>63750</v>
          </cell>
          <cell r="BQ189">
            <v>63750</v>
          </cell>
          <cell r="BR189">
            <v>63750</v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/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 t="str">
            <v/>
          </cell>
          <cell r="CR189" t="str">
            <v/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 t="str">
            <v/>
          </cell>
          <cell r="CZ189" t="str">
            <v/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 t="str">
            <v/>
          </cell>
          <cell r="DH189" t="str">
            <v/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 t="str">
            <v/>
          </cell>
          <cell r="DP189" t="str">
            <v/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 t="str">
            <v/>
          </cell>
          <cell r="DX189" t="str">
            <v/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 t="str">
            <v/>
          </cell>
          <cell r="EF189" t="str">
            <v/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 t="str">
            <v/>
          </cell>
          <cell r="EN189" t="str">
            <v/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 t="str">
            <v/>
          </cell>
          <cell r="EV189" t="str">
            <v/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 t="str">
            <v/>
          </cell>
          <cell r="FD189" t="str">
            <v/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</row>
        <row r="190">
          <cell r="V190" t="str">
            <v>PRODUCTION</v>
          </cell>
          <cell r="W190">
            <v>150</v>
          </cell>
          <cell r="X190">
            <v>531400</v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>
            <v>15150</v>
          </cell>
          <cell r="BI190">
            <v>22000</v>
          </cell>
          <cell r="BJ190">
            <v>28000</v>
          </cell>
          <cell r="BK190">
            <v>34000</v>
          </cell>
          <cell r="BL190">
            <v>40000</v>
          </cell>
          <cell r="BM190">
            <v>63750</v>
          </cell>
          <cell r="BN190">
            <v>63750</v>
          </cell>
          <cell r="BO190">
            <v>63750</v>
          </cell>
          <cell r="BP190">
            <v>67000</v>
          </cell>
          <cell r="BQ190">
            <v>67000</v>
          </cell>
          <cell r="BR190">
            <v>67000</v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 t="str">
            <v/>
          </cell>
          <cell r="CQ190" t="str">
            <v/>
          </cell>
          <cell r="CR190" t="str">
            <v/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 t="str">
            <v/>
          </cell>
          <cell r="CY190" t="str">
            <v/>
          </cell>
          <cell r="CZ190" t="str">
            <v/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 t="str">
            <v/>
          </cell>
          <cell r="DG190" t="str">
            <v/>
          </cell>
          <cell r="DH190" t="str">
            <v/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 t="str">
            <v/>
          </cell>
          <cell r="DO190" t="str">
            <v/>
          </cell>
          <cell r="DP190" t="str">
            <v/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 t="str">
            <v/>
          </cell>
          <cell r="DW190" t="str">
            <v/>
          </cell>
          <cell r="DX190" t="str">
            <v/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 t="str">
            <v/>
          </cell>
          <cell r="EE190" t="str">
            <v/>
          </cell>
          <cell r="EF190" t="str">
            <v/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 t="str">
            <v/>
          </cell>
          <cell r="EM190" t="str">
            <v/>
          </cell>
          <cell r="EN190" t="str">
            <v/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 t="str">
            <v/>
          </cell>
          <cell r="EU190" t="str">
            <v/>
          </cell>
          <cell r="EV190" t="str">
            <v/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 t="str">
            <v/>
          </cell>
          <cell r="FC190" t="str">
            <v/>
          </cell>
          <cell r="FD190" t="str">
            <v/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</row>
        <row r="191">
          <cell r="V191" t="str">
            <v>INK &amp; PAINT</v>
          </cell>
          <cell r="W191">
            <v>8</v>
          </cell>
          <cell r="X191">
            <v>34200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>
            <v>1800</v>
          </cell>
          <cell r="BO191">
            <v>3600</v>
          </cell>
          <cell r="BP191">
            <v>5400</v>
          </cell>
          <cell r="BQ191">
            <v>3600</v>
          </cell>
          <cell r="BR191">
            <v>5400</v>
          </cell>
          <cell r="BS191">
            <v>7200</v>
          </cell>
          <cell r="BT191">
            <v>7200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 t="str">
            <v/>
          </cell>
          <cell r="CR191" t="str">
            <v/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 t="str">
            <v/>
          </cell>
          <cell r="CZ191" t="str">
            <v/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 t="str">
            <v/>
          </cell>
          <cell r="DH191" t="str">
            <v/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 t="str">
            <v/>
          </cell>
          <cell r="DP191" t="str">
            <v/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 t="str">
            <v/>
          </cell>
          <cell r="DX191" t="str">
            <v/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 t="str">
            <v/>
          </cell>
          <cell r="EF191" t="str">
            <v/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 t="str">
            <v/>
          </cell>
          <cell r="EN191" t="str">
            <v/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 t="str">
            <v/>
          </cell>
          <cell r="EV191" t="str">
            <v/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 t="str">
            <v/>
          </cell>
          <cell r="FD191" t="str">
            <v/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</row>
        <row r="192">
          <cell r="V192" t="str">
            <v>INK &amp; PAINT</v>
          </cell>
          <cell r="W192">
            <v>8</v>
          </cell>
          <cell r="X192">
            <v>39600</v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>
            <v>1800</v>
          </cell>
          <cell r="BO192">
            <v>3600</v>
          </cell>
          <cell r="BP192">
            <v>5400</v>
          </cell>
          <cell r="BQ192">
            <v>7200</v>
          </cell>
          <cell r="BR192">
            <v>7200</v>
          </cell>
          <cell r="BS192">
            <v>7200</v>
          </cell>
          <cell r="BT192">
            <v>7200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 t="str">
            <v/>
          </cell>
          <cell r="CR192" t="str">
            <v/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 t="str">
            <v/>
          </cell>
          <cell r="CZ192" t="str">
            <v/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 t="str">
            <v/>
          </cell>
          <cell r="DH192" t="str">
            <v/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 t="str">
            <v/>
          </cell>
          <cell r="DP192" t="str">
            <v/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 t="str">
            <v/>
          </cell>
          <cell r="DX192" t="str">
            <v/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 t="str">
            <v/>
          </cell>
          <cell r="EF192" t="str">
            <v/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 t="str">
            <v/>
          </cell>
          <cell r="EN192" t="str">
            <v/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 t="str">
            <v/>
          </cell>
          <cell r="EV192" t="str">
            <v/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 t="str">
            <v/>
          </cell>
          <cell r="FD192" t="str">
            <v/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</row>
        <row r="193">
          <cell r="X193" t="str">
            <v>DIRECT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3000</v>
          </cell>
          <cell r="BA193">
            <v>6000</v>
          </cell>
          <cell r="BB193">
            <v>9000</v>
          </cell>
          <cell r="BC193">
            <v>12000</v>
          </cell>
          <cell r="BD193">
            <v>12000</v>
          </cell>
          <cell r="BE193">
            <v>12000</v>
          </cell>
          <cell r="BF193">
            <v>12000</v>
          </cell>
          <cell r="BG193">
            <v>12000</v>
          </cell>
          <cell r="BH193">
            <v>12000</v>
          </cell>
          <cell r="BI193">
            <v>0</v>
          </cell>
          <cell r="BJ193">
            <v>0</v>
          </cell>
          <cell r="BK193">
            <v>0</v>
          </cell>
          <cell r="BL193">
            <v>56250</v>
          </cell>
          <cell r="BM193">
            <v>63750</v>
          </cell>
          <cell r="BN193">
            <v>65550</v>
          </cell>
          <cell r="BO193">
            <v>67350</v>
          </cell>
          <cell r="BP193">
            <v>69150</v>
          </cell>
          <cell r="BQ193">
            <v>67350</v>
          </cell>
          <cell r="BR193">
            <v>69150</v>
          </cell>
          <cell r="BS193">
            <v>43063</v>
          </cell>
          <cell r="BT193">
            <v>43070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</row>
        <row r="194">
          <cell r="W194">
            <v>668000</v>
          </cell>
          <cell r="X194" t="str">
            <v>DIRECT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3000</v>
          </cell>
          <cell r="BA194">
            <v>4000</v>
          </cell>
          <cell r="BB194">
            <v>4000</v>
          </cell>
          <cell r="BC194">
            <v>4000</v>
          </cell>
          <cell r="BD194">
            <v>4000</v>
          </cell>
          <cell r="BE194">
            <v>4000</v>
          </cell>
          <cell r="BF194">
            <v>8000</v>
          </cell>
          <cell r="BG194">
            <v>12000</v>
          </cell>
          <cell r="BH194">
            <v>27150</v>
          </cell>
          <cell r="BI194">
            <v>22000</v>
          </cell>
          <cell r="BJ194">
            <v>28000</v>
          </cell>
          <cell r="BK194">
            <v>34000</v>
          </cell>
          <cell r="BL194">
            <v>40000</v>
          </cell>
          <cell r="BM194">
            <v>63750</v>
          </cell>
          <cell r="BN194">
            <v>65550</v>
          </cell>
          <cell r="BO194">
            <v>67350</v>
          </cell>
          <cell r="BP194">
            <v>72400</v>
          </cell>
          <cell r="BQ194">
            <v>74200</v>
          </cell>
          <cell r="BR194">
            <v>74200</v>
          </cell>
          <cell r="BS194">
            <v>50000</v>
          </cell>
          <cell r="BT194">
            <v>6400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</row>
        <row r="195">
          <cell r="X195" t="str">
            <v>LOADED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3000</v>
          </cell>
          <cell r="BA195">
            <v>7000</v>
          </cell>
          <cell r="BB195">
            <v>11000</v>
          </cell>
          <cell r="BC195">
            <v>15000</v>
          </cell>
          <cell r="BD195">
            <v>19000</v>
          </cell>
          <cell r="BE195">
            <v>23000</v>
          </cell>
          <cell r="BF195">
            <v>31000</v>
          </cell>
          <cell r="BG195">
            <v>43000</v>
          </cell>
          <cell r="BH195">
            <v>70150</v>
          </cell>
          <cell r="BI195">
            <v>92150</v>
          </cell>
          <cell r="BJ195">
            <v>120150</v>
          </cell>
          <cell r="BK195">
            <v>154150</v>
          </cell>
          <cell r="BL195">
            <v>194150</v>
          </cell>
          <cell r="BM195">
            <v>257900</v>
          </cell>
          <cell r="BN195">
            <v>323450</v>
          </cell>
          <cell r="BO195">
            <v>390800</v>
          </cell>
          <cell r="BP195">
            <v>463200</v>
          </cell>
          <cell r="BQ195">
            <v>537400</v>
          </cell>
          <cell r="BR195">
            <v>611600</v>
          </cell>
          <cell r="BS195">
            <v>661600</v>
          </cell>
          <cell r="BT195">
            <v>668000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</row>
        <row r="196">
          <cell r="T196" t="str">
            <v>ACTUAL COST TO DATE</v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J196" t="str">
            <v/>
          </cell>
          <cell r="BK196" t="str">
            <v/>
          </cell>
          <cell r="BT196">
            <v>35870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 t="str">
            <v/>
          </cell>
          <cell r="CR196" t="str">
            <v/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 t="str">
            <v/>
          </cell>
          <cell r="CZ196" t="str">
            <v/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 t="str">
            <v/>
          </cell>
          <cell r="DH196" t="str">
            <v/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 t="str">
            <v/>
          </cell>
          <cell r="DP196" t="str">
            <v/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 t="str">
            <v/>
          </cell>
          <cell r="DX196" t="str">
            <v/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 t="str">
            <v/>
          </cell>
          <cell r="EF196" t="str">
            <v/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 t="str">
            <v/>
          </cell>
          <cell r="EN196" t="str">
            <v/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 t="str">
            <v/>
          </cell>
          <cell r="EV196" t="str">
            <v/>
          </cell>
        </row>
        <row r="197">
          <cell r="S197" t="str">
            <v>COST TO DATE</v>
          </cell>
          <cell r="T197" t="str">
            <v>ACTUAL COST TO DATE</v>
          </cell>
          <cell r="V197" t="str">
            <v>DIRECT TO DATE</v>
          </cell>
          <cell r="W197" t="str">
            <v>BUDGET</v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J197" t="str">
            <v/>
          </cell>
          <cell r="BK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 t="str">
            <v/>
          </cell>
          <cell r="CR197" t="str">
            <v/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 t="str">
            <v/>
          </cell>
          <cell r="CZ197" t="str">
            <v/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 t="str">
            <v/>
          </cell>
          <cell r="DH197" t="str">
            <v/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 t="str">
            <v/>
          </cell>
          <cell r="DP197" t="str">
            <v/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 t="str">
            <v/>
          </cell>
          <cell r="DX197" t="str">
            <v/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 t="str">
            <v/>
          </cell>
          <cell r="EF197" t="str">
            <v/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 t="str">
            <v/>
          </cell>
          <cell r="EN197" t="str">
            <v/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 t="str">
            <v/>
          </cell>
          <cell r="EV197" t="str">
            <v/>
          </cell>
        </row>
        <row r="198">
          <cell r="S198" t="str">
            <v>COST TO DATE</v>
          </cell>
          <cell r="T198" t="str">
            <v>DEVELOPMENT</v>
          </cell>
          <cell r="V198" t="str">
            <v>DIRECT TO DATE</v>
          </cell>
          <cell r="W198" t="str">
            <v>BUDGET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</row>
        <row r="199">
          <cell r="T199" t="str">
            <v>DEVELOPMENT</v>
          </cell>
          <cell r="U199">
            <v>2.6577205773952221E-2</v>
          </cell>
          <cell r="V199">
            <v>0</v>
          </cell>
          <cell r="W199">
            <v>136000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</row>
        <row r="200">
          <cell r="T200" t="str">
            <v>PRE PRODUCTION</v>
          </cell>
          <cell r="U200">
            <v>5.5194045738399006E-2</v>
          </cell>
          <cell r="V200">
            <v>7506.390220422265</v>
          </cell>
          <cell r="W200">
            <v>136000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73.249909107150017</v>
          </cell>
          <cell r="AV200">
            <v>0</v>
          </cell>
          <cell r="AW200">
            <v>0</v>
          </cell>
          <cell r="AX200">
            <v>211.84885891174685</v>
          </cell>
          <cell r="AY200">
            <v>131.4440248158169</v>
          </cell>
          <cell r="AZ200">
            <v>538.99606500616505</v>
          </cell>
          <cell r="BA200">
            <v>832.02093803214586</v>
          </cell>
          <cell r="BB200">
            <v>997.95049164271302</v>
          </cell>
          <cell r="BC200">
            <v>290.56169774176448</v>
          </cell>
          <cell r="BD200">
            <v>538.428</v>
          </cell>
          <cell r="BE200">
            <v>3891.8902351647635</v>
          </cell>
          <cell r="BF200">
            <v>0</v>
          </cell>
          <cell r="BG200">
            <v>0</v>
          </cell>
          <cell r="BH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</row>
        <row r="201">
          <cell r="T201" t="str">
            <v>PRODUCTION</v>
          </cell>
          <cell r="V201">
            <v>0</v>
          </cell>
          <cell r="W201">
            <v>480000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</row>
        <row r="202">
          <cell r="T202" t="str">
            <v>INK &amp; PAINT</v>
          </cell>
          <cell r="V202">
            <v>0</v>
          </cell>
          <cell r="W202">
            <v>52000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</row>
        <row r="203">
          <cell r="T203" t="str">
            <v>TOTAL DIRECT</v>
          </cell>
          <cell r="V203">
            <v>7506.390220422265</v>
          </cell>
          <cell r="X203" t="str">
            <v>DIRECT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73.249909107150017</v>
          </cell>
          <cell r="AV203">
            <v>0</v>
          </cell>
          <cell r="AW203">
            <v>0</v>
          </cell>
          <cell r="AX203">
            <v>211.84885891174685</v>
          </cell>
          <cell r="AY203">
            <v>131.4440248158169</v>
          </cell>
          <cell r="AZ203">
            <v>538.99606500616505</v>
          </cell>
          <cell r="BA203">
            <v>832.02093803214586</v>
          </cell>
          <cell r="BB203">
            <v>997.95049164271302</v>
          </cell>
          <cell r="BC203">
            <v>290.56169774176448</v>
          </cell>
          <cell r="BD203">
            <v>538.428</v>
          </cell>
          <cell r="BE203">
            <v>3891.8902351647635</v>
          </cell>
          <cell r="BF203">
            <v>0</v>
          </cell>
          <cell r="BG203">
            <v>0</v>
          </cell>
          <cell r="BH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</row>
        <row r="204">
          <cell r="T204" t="str">
            <v>TOTAL TO DATE</v>
          </cell>
          <cell r="V204">
            <v>5060.2999793605031</v>
          </cell>
          <cell r="W204">
            <v>668000</v>
          </cell>
          <cell r="X204" t="str">
            <v>DIRECT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73.249909107150017</v>
          </cell>
          <cell r="AV204">
            <v>0</v>
          </cell>
          <cell r="AW204">
            <v>0</v>
          </cell>
          <cell r="AX204">
            <v>211.84885891174685</v>
          </cell>
          <cell r="AY204">
            <v>131.4440248158169</v>
          </cell>
          <cell r="AZ204">
            <v>538.99606500616505</v>
          </cell>
          <cell r="BA204">
            <v>832.02093803214586</v>
          </cell>
          <cell r="BB204">
            <v>997.95049164271302</v>
          </cell>
          <cell r="BC204">
            <v>290.56169774176448</v>
          </cell>
          <cell r="BD204">
            <v>538.428</v>
          </cell>
          <cell r="BE204">
            <v>3891.8902351647635</v>
          </cell>
          <cell r="BF204">
            <v>0</v>
          </cell>
          <cell r="BG204">
            <v>0</v>
          </cell>
          <cell r="BH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</row>
        <row r="205">
          <cell r="T205" t="str">
            <v>TOTAL TO DATE</v>
          </cell>
          <cell r="V205">
            <v>10508.94630859117</v>
          </cell>
          <cell r="W205">
            <v>668000</v>
          </cell>
          <cell r="X205" t="str">
            <v>LOADED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102.54987275001002</v>
          </cell>
          <cell r="AV205">
            <v>0</v>
          </cell>
          <cell r="AW205">
            <v>0</v>
          </cell>
          <cell r="AX205">
            <v>296.58840247644559</v>
          </cell>
          <cell r="AY205">
            <v>184.02163474214368</v>
          </cell>
          <cell r="AZ205">
            <v>754.59449100863105</v>
          </cell>
          <cell r="BA205">
            <v>1164.8293132450042</v>
          </cell>
          <cell r="BB205">
            <v>1397.1306882997983</v>
          </cell>
          <cell r="BC205">
            <v>406.78637683847029</v>
          </cell>
          <cell r="BD205">
            <v>753.79920000000004</v>
          </cell>
          <cell r="BE205">
            <v>5448.6463292306689</v>
          </cell>
          <cell r="BF205">
            <v>0</v>
          </cell>
          <cell r="BG205">
            <v>0</v>
          </cell>
          <cell r="BH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</row>
        <row r="206">
          <cell r="V206" t="str">
            <v>PROJECTED RTM</v>
          </cell>
          <cell r="X206" t="str">
            <v>CUMULATIVE</v>
          </cell>
          <cell r="Y206">
            <v>126</v>
          </cell>
          <cell r="Z206">
            <v>22.992822222222223</v>
          </cell>
          <cell r="AU206">
            <v>102.54987275001002</v>
          </cell>
          <cell r="AV206">
            <v>102.54987275001002</v>
          </cell>
          <cell r="AW206">
            <v>102.54987275001002</v>
          </cell>
          <cell r="AX206">
            <v>399.13827522645562</v>
          </cell>
          <cell r="AY206">
            <v>583.15990996859932</v>
          </cell>
          <cell r="AZ206">
            <v>1337.7544009772305</v>
          </cell>
          <cell r="BA206">
            <v>2502.5837142222344</v>
          </cell>
          <cell r="BB206">
            <v>3899.7144025220327</v>
          </cell>
          <cell r="BC206">
            <v>4306.5007793605027</v>
          </cell>
          <cell r="BD206">
            <v>5060.2999793605031</v>
          </cell>
          <cell r="BE206">
            <v>10508.946308591172</v>
          </cell>
        </row>
        <row r="207">
          <cell r="V207" t="str">
            <v>PROJECTED RTM</v>
          </cell>
          <cell r="X207">
            <v>35937.992822222222</v>
          </cell>
          <cell r="Y207">
            <v>126</v>
          </cell>
          <cell r="Z207">
            <v>22.992822222222223</v>
          </cell>
          <cell r="BT207" t="str">
            <v/>
          </cell>
        </row>
        <row r="208">
          <cell r="V208" t="str">
            <v>PROJECTED STREET</v>
          </cell>
          <cell r="X208">
            <v>35966.992822222222</v>
          </cell>
          <cell r="BT208" t="str">
            <v/>
          </cell>
        </row>
        <row r="209">
          <cell r="V209" t="str">
            <v>+ or - Scheduled Date</v>
          </cell>
          <cell r="X209">
            <v>41.007177777777542</v>
          </cell>
        </row>
        <row r="210">
          <cell r="N210" t="str">
            <v>ENGINEERING</v>
          </cell>
          <cell r="R210" t="str">
            <v>CREATIVITY 2</v>
          </cell>
          <cell r="V210" t="str">
            <v>START DATE</v>
          </cell>
          <cell r="W210" t="str">
            <v>END     DATE</v>
          </cell>
          <cell r="X210">
            <v>3087.1529999999998</v>
          </cell>
          <cell r="Y210" t="str">
            <v>WK Count</v>
          </cell>
          <cell r="Z210" t="str">
            <v>Total Days</v>
          </cell>
        </row>
        <row r="211">
          <cell r="N211" t="str">
            <v>ENGINEERING</v>
          </cell>
          <cell r="R211" t="str">
            <v>CREATIVITY 2</v>
          </cell>
          <cell r="T211" t="str">
            <v>ANIMATION PRODUCTION</v>
          </cell>
          <cell r="V211" t="str">
            <v>START DATE</v>
          </cell>
          <cell r="W211" t="str">
            <v>END     DATE</v>
          </cell>
          <cell r="X211">
            <v>3087.1529999999998</v>
          </cell>
          <cell r="Y211" t="str">
            <v>WK Count</v>
          </cell>
          <cell r="Z211" t="str">
            <v>Total Days</v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>
            <v>35898</v>
          </cell>
          <cell r="BY211">
            <v>35905</v>
          </cell>
          <cell r="BZ211">
            <v>35912</v>
          </cell>
          <cell r="CA211">
            <v>35919</v>
          </cell>
          <cell r="CB211">
            <v>35926</v>
          </cell>
          <cell r="CC211">
            <v>35933</v>
          </cell>
          <cell r="CD211">
            <v>35940</v>
          </cell>
          <cell r="CE211">
            <v>35947</v>
          </cell>
          <cell r="CF211">
            <v>35954</v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 t="str">
            <v/>
          </cell>
          <cell r="CZ211" t="str">
            <v/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 t="str">
            <v/>
          </cell>
          <cell r="EN211" t="str">
            <v/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</row>
        <row r="212">
          <cell r="A212" t="str">
            <v>PREP</v>
          </cell>
          <cell r="F212" t="str">
            <v>ANIMATION</v>
          </cell>
          <cell r="I212" t="str">
            <v>INK &amp; PAINT</v>
          </cell>
          <cell r="L212" t="str">
            <v>ALPHA</v>
          </cell>
          <cell r="N212" t="str">
            <v>BETA</v>
          </cell>
          <cell r="P212" t="str">
            <v>RTM</v>
          </cell>
          <cell r="R212" t="str">
            <v>STREET</v>
          </cell>
          <cell r="T212" t="str">
            <v>ANIMATION PRODUCTION</v>
          </cell>
          <cell r="V212">
            <v>35898</v>
          </cell>
          <cell r="W212">
            <v>35955.220141999998</v>
          </cell>
          <cell r="X212">
            <v>500</v>
          </cell>
          <cell r="Y212">
            <v>9</v>
          </cell>
          <cell r="Z212">
            <v>57.220141999999996</v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>
            <v>35898</v>
          </cell>
          <cell r="BY212">
            <v>35905</v>
          </cell>
          <cell r="BZ212">
            <v>35912</v>
          </cell>
          <cell r="CA212">
            <v>35919</v>
          </cell>
          <cell r="CB212">
            <v>35926</v>
          </cell>
          <cell r="CC212">
            <v>35933</v>
          </cell>
          <cell r="CD212">
            <v>35940</v>
          </cell>
          <cell r="CE212">
            <v>35947</v>
          </cell>
          <cell r="CF212">
            <v>35954</v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 t="str">
            <v/>
          </cell>
          <cell r="CZ212" t="str">
            <v/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 t="str">
            <v/>
          </cell>
          <cell r="DH212" t="str">
            <v/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 t="str">
            <v/>
          </cell>
          <cell r="DX212" t="str">
            <v/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 t="str">
            <v/>
          </cell>
          <cell r="EN212" t="str">
            <v/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 t="str">
            <v/>
          </cell>
          <cell r="EV212" t="str">
            <v/>
          </cell>
        </row>
        <row r="213">
          <cell r="A213" t="str">
            <v>PREP</v>
          </cell>
          <cell r="B213" t="str">
            <v>Days</v>
          </cell>
          <cell r="F213" t="str">
            <v>ANIMATION</v>
          </cell>
          <cell r="G213" t="str">
            <v>Days</v>
          </cell>
          <cell r="H213" t="str">
            <v>Frames</v>
          </cell>
          <cell r="I213" t="str">
            <v>INK &amp; PAINT</v>
          </cell>
          <cell r="J213" t="str">
            <v>Days</v>
          </cell>
          <cell r="L213" t="str">
            <v>ALPHA</v>
          </cell>
          <cell r="N213" t="str">
            <v>BETA</v>
          </cell>
          <cell r="P213" t="str">
            <v>RTM</v>
          </cell>
          <cell r="R213" t="str">
            <v>STREET</v>
          </cell>
          <cell r="T213" t="str">
            <v>Prep Projection</v>
          </cell>
          <cell r="V213">
            <v>35898</v>
          </cell>
          <cell r="W213">
            <v>35955.220141999998</v>
          </cell>
          <cell r="X213">
            <v>500</v>
          </cell>
          <cell r="Y213">
            <v>9</v>
          </cell>
          <cell r="Z213">
            <v>57.220141999999996</v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>
            <v>125</v>
          </cell>
          <cell r="BY213">
            <v>250</v>
          </cell>
          <cell r="BZ213">
            <v>375</v>
          </cell>
          <cell r="CA213">
            <v>500</v>
          </cell>
          <cell r="CB213">
            <v>500</v>
          </cell>
          <cell r="CC213">
            <v>500</v>
          </cell>
          <cell r="CD213">
            <v>500</v>
          </cell>
          <cell r="CE213">
            <v>500</v>
          </cell>
          <cell r="CF213">
            <v>500</v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 t="str">
            <v/>
          </cell>
          <cell r="CQ213" t="str">
            <v/>
          </cell>
          <cell r="CR213" t="str">
            <v/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 t="str">
            <v/>
          </cell>
          <cell r="CY213" t="str">
            <v/>
          </cell>
          <cell r="CZ213" t="str">
            <v/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 t="str">
            <v/>
          </cell>
          <cell r="DG213" t="str">
            <v/>
          </cell>
          <cell r="DH213" t="str">
            <v/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 t="str">
            <v/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 t="str">
            <v/>
          </cell>
          <cell r="DW213" t="str">
            <v/>
          </cell>
          <cell r="DX213" t="str">
            <v/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 t="str">
            <v/>
          </cell>
          <cell r="EE213" t="str">
            <v/>
          </cell>
          <cell r="EF213" t="str">
            <v/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 t="str">
            <v/>
          </cell>
          <cell r="EM213" t="str">
            <v/>
          </cell>
          <cell r="EN213" t="str">
            <v/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 t="str">
            <v/>
          </cell>
          <cell r="EU213" t="str">
            <v/>
          </cell>
          <cell r="EV213" t="str">
            <v/>
          </cell>
        </row>
        <row r="214">
          <cell r="A214" t="str">
            <v>Wks</v>
          </cell>
          <cell r="B214" t="str">
            <v>Days</v>
          </cell>
          <cell r="F214" t="str">
            <v>Wks</v>
          </cell>
          <cell r="G214" t="str">
            <v>Days</v>
          </cell>
          <cell r="H214" t="str">
            <v>Frames</v>
          </cell>
          <cell r="I214" t="str">
            <v>Wks</v>
          </cell>
          <cell r="J214" t="str">
            <v>Days</v>
          </cell>
          <cell r="K214">
            <v>21</v>
          </cell>
          <cell r="M214">
            <v>29</v>
          </cell>
          <cell r="O214">
            <v>29</v>
          </cell>
          <cell r="Q214">
            <v>29</v>
          </cell>
          <cell r="R214">
            <v>36100</v>
          </cell>
          <cell r="T214" t="str">
            <v>Animation Projection</v>
          </cell>
          <cell r="V214">
            <v>35926</v>
          </cell>
          <cell r="W214">
            <v>35999.220141999998</v>
          </cell>
          <cell r="X214">
            <v>500</v>
          </cell>
          <cell r="Y214">
            <v>11</v>
          </cell>
          <cell r="Z214">
            <v>73.220141999999996</v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/>
          </cell>
          <cell r="CB214">
            <v>0</v>
          </cell>
          <cell r="CC214">
            <v>0</v>
          </cell>
          <cell r="CD214">
            <v>0</v>
          </cell>
          <cell r="CE214">
            <v>125</v>
          </cell>
          <cell r="CF214">
            <v>250</v>
          </cell>
          <cell r="CG214">
            <v>375</v>
          </cell>
          <cell r="CH214">
            <v>500</v>
          </cell>
          <cell r="CI214">
            <v>500</v>
          </cell>
          <cell r="CJ214">
            <v>500</v>
          </cell>
          <cell r="CK214">
            <v>500</v>
          </cell>
          <cell r="CL214">
            <v>500</v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 t="str">
            <v/>
          </cell>
          <cell r="CR214" t="str">
            <v/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 t="str">
            <v/>
          </cell>
          <cell r="CZ214" t="str">
            <v/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 t="str">
            <v/>
          </cell>
          <cell r="DH214" t="str">
            <v/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 t="str">
            <v/>
          </cell>
          <cell r="DP214" t="str">
            <v/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 t="str">
            <v/>
          </cell>
          <cell r="DX214" t="str">
            <v/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 t="str">
            <v/>
          </cell>
          <cell r="EF214" t="str">
            <v/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 t="str">
            <v/>
          </cell>
          <cell r="EN214" t="str">
            <v/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 t="str">
            <v/>
          </cell>
          <cell r="EV214" t="str">
            <v/>
          </cell>
        </row>
        <row r="215">
          <cell r="A215">
            <v>6.1743059999999996</v>
          </cell>
          <cell r="B215">
            <v>57.220141999999996</v>
          </cell>
          <cell r="F215">
            <v>6.1743059999999996</v>
          </cell>
          <cell r="G215">
            <v>73.220141999999996</v>
          </cell>
          <cell r="H215">
            <v>3087.1529999999998</v>
          </cell>
          <cell r="I215">
            <v>6.1743059999999996</v>
          </cell>
          <cell r="J215">
            <v>57.220141999999996</v>
          </cell>
          <cell r="K215">
            <v>21</v>
          </cell>
          <cell r="M215">
            <v>29</v>
          </cell>
          <cell r="O215">
            <v>29</v>
          </cell>
          <cell r="Q215">
            <v>29</v>
          </cell>
          <cell r="R215">
            <v>36100</v>
          </cell>
          <cell r="T215" t="str">
            <v>Ink &amp; Paint Projection</v>
          </cell>
          <cell r="V215">
            <v>35956</v>
          </cell>
          <cell r="W215">
            <v>36013.220141999998</v>
          </cell>
          <cell r="X215">
            <v>500</v>
          </cell>
          <cell r="Y215">
            <v>8</v>
          </cell>
          <cell r="Z215">
            <v>57.220141999999996</v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>
            <v>125</v>
          </cell>
          <cell r="CH215">
            <v>250</v>
          </cell>
          <cell r="CI215">
            <v>375</v>
          </cell>
          <cell r="CJ215">
            <v>500</v>
          </cell>
          <cell r="CK215">
            <v>500</v>
          </cell>
          <cell r="CL215">
            <v>500</v>
          </cell>
          <cell r="CM215">
            <v>500</v>
          </cell>
          <cell r="CN215">
            <v>500</v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 t="str">
            <v/>
          </cell>
          <cell r="CY215" t="str">
            <v/>
          </cell>
          <cell r="CZ215" t="str">
            <v/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 t="str">
            <v/>
          </cell>
          <cell r="DG215" t="str">
            <v/>
          </cell>
          <cell r="DH215" t="str">
            <v/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 t="str">
            <v/>
          </cell>
          <cell r="DW215" t="str">
            <v/>
          </cell>
          <cell r="DX215" t="str">
            <v/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M215" t="str">
            <v/>
          </cell>
          <cell r="EN215" t="str">
            <v/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 t="str">
            <v/>
          </cell>
          <cell r="EU215" t="str">
            <v/>
          </cell>
          <cell r="EV215" t="str">
            <v/>
          </cell>
        </row>
        <row r="217">
          <cell r="T217" t="str">
            <v>BUDGET FORECAST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>
            <v>35898</v>
          </cell>
          <cell r="BY217">
            <v>35905</v>
          </cell>
          <cell r="BZ217">
            <v>35912</v>
          </cell>
          <cell r="CA217">
            <v>35919</v>
          </cell>
          <cell r="CB217">
            <v>35926</v>
          </cell>
          <cell r="CC217">
            <v>35933</v>
          </cell>
          <cell r="CD217">
            <v>35940</v>
          </cell>
          <cell r="CE217">
            <v>35947</v>
          </cell>
          <cell r="CF217">
            <v>35954</v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 t="str">
            <v/>
          </cell>
          <cell r="CQ217" t="str">
            <v/>
          </cell>
          <cell r="CR217" t="str">
            <v/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 t="str">
            <v/>
          </cell>
          <cell r="CY217" t="str">
            <v/>
          </cell>
          <cell r="CZ217" t="str">
            <v/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 t="str">
            <v/>
          </cell>
          <cell r="DG217" t="str">
            <v/>
          </cell>
          <cell r="DH217" t="str">
            <v/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 t="str">
            <v/>
          </cell>
          <cell r="DO217" t="str">
            <v/>
          </cell>
          <cell r="DP217" t="str">
            <v/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 t="str">
            <v/>
          </cell>
          <cell r="DW217" t="str">
            <v/>
          </cell>
          <cell r="DX217" t="str">
            <v/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 t="str">
            <v/>
          </cell>
          <cell r="EE217" t="str">
            <v/>
          </cell>
          <cell r="EF217" t="str">
            <v/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 t="str">
            <v/>
          </cell>
          <cell r="EM217" t="str">
            <v/>
          </cell>
          <cell r="EN217" t="str">
            <v/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 t="str">
            <v/>
          </cell>
          <cell r="EU217" t="str">
            <v/>
          </cell>
          <cell r="EV217" t="str">
            <v/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 t="str">
            <v/>
          </cell>
          <cell r="FC217" t="str">
            <v/>
          </cell>
          <cell r="FD217" t="str">
            <v/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</row>
        <row r="218">
          <cell r="T218" t="str">
            <v>BUDGET FORECAST</v>
          </cell>
          <cell r="V218" t="str">
            <v>PRE PROD</v>
          </cell>
          <cell r="W218">
            <v>30</v>
          </cell>
          <cell r="X218">
            <v>112500</v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>
            <v>35898</v>
          </cell>
          <cell r="BY218">
            <v>35905</v>
          </cell>
          <cell r="BZ218">
            <v>35912</v>
          </cell>
          <cell r="CA218">
            <v>35919</v>
          </cell>
          <cell r="CB218">
            <v>35926</v>
          </cell>
          <cell r="CC218">
            <v>35933</v>
          </cell>
          <cell r="CD218">
            <v>35940</v>
          </cell>
          <cell r="CE218">
            <v>35947</v>
          </cell>
          <cell r="CF218">
            <v>35954</v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 t="str">
            <v/>
          </cell>
          <cell r="CQ218" t="str">
            <v/>
          </cell>
          <cell r="CR218" t="str">
            <v/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 t="str">
            <v/>
          </cell>
          <cell r="CY218" t="str">
            <v/>
          </cell>
          <cell r="CZ218" t="str">
            <v/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 t="str">
            <v/>
          </cell>
          <cell r="DG218" t="str">
            <v/>
          </cell>
          <cell r="DH218" t="str">
            <v/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 t="str">
            <v/>
          </cell>
          <cell r="DO218" t="str">
            <v/>
          </cell>
          <cell r="DP218" t="str">
            <v/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 t="str">
            <v/>
          </cell>
          <cell r="DW218" t="str">
            <v/>
          </cell>
          <cell r="DX218" t="str">
            <v/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 t="str">
            <v/>
          </cell>
          <cell r="EE218" t="str">
            <v/>
          </cell>
          <cell r="EF218" t="str">
            <v/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 t="str">
            <v/>
          </cell>
          <cell r="EM218" t="str">
            <v/>
          </cell>
          <cell r="EN218" t="str">
            <v/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 t="str">
            <v/>
          </cell>
          <cell r="EU218" t="str">
            <v/>
          </cell>
          <cell r="EV218" t="str">
            <v/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 t="str">
            <v/>
          </cell>
          <cell r="FC218" t="str">
            <v/>
          </cell>
          <cell r="FD218" t="str">
            <v/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</row>
        <row r="219">
          <cell r="V219" t="str">
            <v>PRE PROD</v>
          </cell>
          <cell r="W219">
            <v>30</v>
          </cell>
          <cell r="X219">
            <v>112500</v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>
            <v>3750</v>
          </cell>
          <cell r="BY219">
            <v>7500</v>
          </cell>
          <cell r="BZ219">
            <v>11250</v>
          </cell>
          <cell r="CA219">
            <v>15000</v>
          </cell>
          <cell r="CB219">
            <v>15000</v>
          </cell>
          <cell r="CC219">
            <v>15000</v>
          </cell>
          <cell r="CD219">
            <v>15000</v>
          </cell>
          <cell r="CE219">
            <v>15000</v>
          </cell>
          <cell r="CF219">
            <v>15000</v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 t="str">
            <v/>
          </cell>
          <cell r="CR219" t="str">
            <v/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 t="str">
            <v/>
          </cell>
          <cell r="CZ219" t="str">
            <v/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 t="str">
            <v/>
          </cell>
          <cell r="DH219" t="str">
            <v/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 t="str">
            <v/>
          </cell>
          <cell r="DX219" t="str">
            <v/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 t="str">
            <v/>
          </cell>
          <cell r="EF219" t="str">
            <v/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 t="str">
            <v/>
          </cell>
          <cell r="EN219" t="str">
            <v/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 t="str">
            <v/>
          </cell>
          <cell r="EV219" t="str">
            <v/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 t="str">
            <v/>
          </cell>
          <cell r="FD219" t="str">
            <v/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</row>
        <row r="220">
          <cell r="V220" t="str">
            <v>PRODUCTION</v>
          </cell>
          <cell r="W220">
            <v>150</v>
          </cell>
          <cell r="X220">
            <v>487500</v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>
            <v>35926</v>
          </cell>
          <cell r="CC220">
            <v>35933</v>
          </cell>
          <cell r="CD220">
            <v>35940</v>
          </cell>
          <cell r="CE220">
            <v>35947</v>
          </cell>
          <cell r="CF220">
            <v>35954</v>
          </cell>
          <cell r="CG220">
            <v>35961</v>
          </cell>
          <cell r="CH220">
            <v>35968</v>
          </cell>
          <cell r="CI220">
            <v>35975</v>
          </cell>
          <cell r="CJ220">
            <v>35982</v>
          </cell>
          <cell r="CK220">
            <v>35989</v>
          </cell>
          <cell r="CL220">
            <v>35996</v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 t="str">
            <v/>
          </cell>
          <cell r="CZ220" t="str">
            <v/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 t="str">
            <v/>
          </cell>
          <cell r="DH220" t="str">
            <v/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 t="str">
            <v/>
          </cell>
          <cell r="DX220" t="str">
            <v/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 t="str">
            <v/>
          </cell>
          <cell r="EN220" t="str">
            <v/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 t="str">
            <v/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</row>
        <row r="221">
          <cell r="V221" t="str">
            <v>PRODUCTION</v>
          </cell>
          <cell r="W221">
            <v>150</v>
          </cell>
          <cell r="X221">
            <v>487500</v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>
            <v>0</v>
          </cell>
          <cell r="CC221">
            <v>0</v>
          </cell>
          <cell r="CD221">
            <v>0</v>
          </cell>
          <cell r="CE221">
            <v>18750</v>
          </cell>
          <cell r="CF221">
            <v>37500</v>
          </cell>
          <cell r="CG221">
            <v>56250</v>
          </cell>
          <cell r="CH221">
            <v>75000</v>
          </cell>
          <cell r="CI221">
            <v>75000</v>
          </cell>
          <cell r="CJ221">
            <v>75000</v>
          </cell>
          <cell r="CK221">
            <v>75000</v>
          </cell>
          <cell r="CL221">
            <v>75000</v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 t="str">
            <v/>
          </cell>
          <cell r="CR221" t="str">
            <v/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 t="str">
            <v/>
          </cell>
          <cell r="CZ221" t="str">
            <v/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 t="str">
            <v/>
          </cell>
          <cell r="DH221" t="str">
            <v/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 t="str">
            <v/>
          </cell>
          <cell r="DP221" t="str">
            <v/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 t="str">
            <v/>
          </cell>
          <cell r="DX221" t="str">
            <v/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 t="str">
            <v/>
          </cell>
          <cell r="EF221" t="str">
            <v/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 t="str">
            <v/>
          </cell>
          <cell r="EN221" t="str">
            <v/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 t="str">
            <v/>
          </cell>
          <cell r="EV221" t="str">
            <v/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 t="str">
            <v/>
          </cell>
          <cell r="FD221" t="str">
            <v/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</row>
        <row r="222">
          <cell r="V222" t="str">
            <v>INK &amp; PAINT</v>
          </cell>
          <cell r="W222">
            <v>8</v>
          </cell>
          <cell r="X222">
            <v>26000</v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>
            <v>35961</v>
          </cell>
          <cell r="CH222">
            <v>35968</v>
          </cell>
          <cell r="CI222">
            <v>35975</v>
          </cell>
          <cell r="CJ222">
            <v>35982</v>
          </cell>
          <cell r="CK222">
            <v>35989</v>
          </cell>
          <cell r="CL222">
            <v>35996</v>
          </cell>
          <cell r="CM222">
            <v>36003</v>
          </cell>
          <cell r="CN222">
            <v>36010</v>
          </cell>
          <cell r="CO222" t="str">
            <v/>
          </cell>
          <cell r="CP222" t="str">
            <v/>
          </cell>
          <cell r="CQ222" t="str">
            <v/>
          </cell>
          <cell r="CR222" t="str">
            <v/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 t="str">
            <v/>
          </cell>
          <cell r="CY222" t="str">
            <v/>
          </cell>
          <cell r="CZ222" t="str">
            <v/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 t="str">
            <v/>
          </cell>
          <cell r="DG222" t="str">
            <v/>
          </cell>
          <cell r="DH222" t="str">
            <v/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 t="str">
            <v/>
          </cell>
          <cell r="DO222" t="str">
            <v/>
          </cell>
          <cell r="DP222" t="str">
            <v/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 t="str">
            <v/>
          </cell>
          <cell r="DW222" t="str">
            <v/>
          </cell>
          <cell r="DX222" t="str">
            <v/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 t="str">
            <v/>
          </cell>
          <cell r="EE222" t="str">
            <v/>
          </cell>
          <cell r="EF222" t="str">
            <v/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 t="str">
            <v/>
          </cell>
          <cell r="EM222" t="str">
            <v/>
          </cell>
          <cell r="EN222" t="str">
            <v/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 t="str">
            <v/>
          </cell>
          <cell r="EU222" t="str">
            <v/>
          </cell>
          <cell r="EV222" t="str">
            <v/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 t="str">
            <v/>
          </cell>
          <cell r="FC222" t="str">
            <v/>
          </cell>
          <cell r="FD222" t="str">
            <v/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</row>
        <row r="223">
          <cell r="V223" t="str">
            <v>INK &amp; PAINT</v>
          </cell>
          <cell r="W223">
            <v>8</v>
          </cell>
          <cell r="X223">
            <v>26000</v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>
            <v>1000</v>
          </cell>
          <cell r="CH223">
            <v>2000</v>
          </cell>
          <cell r="CI223">
            <v>3000</v>
          </cell>
          <cell r="CJ223">
            <v>4000</v>
          </cell>
          <cell r="CK223">
            <v>4000</v>
          </cell>
          <cell r="CL223">
            <v>4000</v>
          </cell>
          <cell r="CM223">
            <v>4000</v>
          </cell>
          <cell r="CN223">
            <v>4000</v>
          </cell>
          <cell r="CO223" t="str">
            <v/>
          </cell>
          <cell r="CP223" t="str">
            <v/>
          </cell>
          <cell r="CQ223" t="str">
            <v/>
          </cell>
          <cell r="CR223" t="str">
            <v/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 t="str">
            <v/>
          </cell>
          <cell r="CY223" t="str">
            <v/>
          </cell>
          <cell r="CZ223" t="str">
            <v/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 t="str">
            <v/>
          </cell>
          <cell r="DG223" t="str">
            <v/>
          </cell>
          <cell r="DH223" t="str">
            <v/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 t="str">
            <v/>
          </cell>
          <cell r="DO223" t="str">
            <v/>
          </cell>
          <cell r="DP223" t="str">
            <v/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 t="str">
            <v/>
          </cell>
          <cell r="DW223" t="str">
            <v/>
          </cell>
          <cell r="DX223" t="str">
            <v/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 t="str">
            <v/>
          </cell>
          <cell r="EE223" t="str">
            <v/>
          </cell>
          <cell r="EF223" t="str">
            <v/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 t="str">
            <v/>
          </cell>
          <cell r="EM223" t="str">
            <v/>
          </cell>
          <cell r="EN223" t="str">
            <v/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 t="str">
            <v/>
          </cell>
          <cell r="EU223" t="str">
            <v/>
          </cell>
          <cell r="EV223" t="str">
            <v/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 t="str">
            <v/>
          </cell>
          <cell r="FC223" t="str">
            <v/>
          </cell>
          <cell r="FD223" t="str">
            <v/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</row>
        <row r="224">
          <cell r="X224" t="str">
            <v>DIRECT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3750</v>
          </cell>
          <cell r="BY224">
            <v>7500</v>
          </cell>
          <cell r="BZ224">
            <v>11250</v>
          </cell>
          <cell r="CA224">
            <v>15000</v>
          </cell>
          <cell r="CB224">
            <v>50926</v>
          </cell>
          <cell r="CC224">
            <v>50933</v>
          </cell>
          <cell r="CD224">
            <v>50940</v>
          </cell>
          <cell r="CE224">
            <v>69697</v>
          </cell>
          <cell r="CF224">
            <v>88454</v>
          </cell>
          <cell r="CG224">
            <v>129172</v>
          </cell>
          <cell r="CH224">
            <v>148936</v>
          </cell>
          <cell r="CI224">
            <v>149950</v>
          </cell>
          <cell r="CJ224">
            <v>150964</v>
          </cell>
          <cell r="CK224">
            <v>150978</v>
          </cell>
          <cell r="CL224">
            <v>150992</v>
          </cell>
          <cell r="CM224">
            <v>40003</v>
          </cell>
          <cell r="CN224">
            <v>40010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</row>
        <row r="225">
          <cell r="X225" t="str">
            <v>DIRECT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3750</v>
          </cell>
          <cell r="BY225">
            <v>7500</v>
          </cell>
          <cell r="BZ225">
            <v>11250</v>
          </cell>
          <cell r="CA225">
            <v>15000</v>
          </cell>
          <cell r="CB225">
            <v>50926</v>
          </cell>
          <cell r="CC225">
            <v>50933</v>
          </cell>
          <cell r="CD225">
            <v>50940</v>
          </cell>
          <cell r="CE225">
            <v>69697</v>
          </cell>
          <cell r="CF225">
            <v>88454</v>
          </cell>
          <cell r="CG225">
            <v>129172</v>
          </cell>
          <cell r="CH225">
            <v>148936</v>
          </cell>
          <cell r="CI225">
            <v>149950</v>
          </cell>
          <cell r="CJ225">
            <v>150964</v>
          </cell>
          <cell r="CK225">
            <v>150978</v>
          </cell>
          <cell r="CL225">
            <v>150992</v>
          </cell>
          <cell r="CM225">
            <v>40003</v>
          </cell>
          <cell r="CN225">
            <v>40010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</row>
        <row r="226">
          <cell r="X226" t="str">
            <v>LOADED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5062.5</v>
          </cell>
          <cell r="BY226">
            <v>10125</v>
          </cell>
          <cell r="BZ226">
            <v>15187.5</v>
          </cell>
          <cell r="CA226">
            <v>20250</v>
          </cell>
          <cell r="CB226">
            <v>68750.100000000006</v>
          </cell>
          <cell r="CC226">
            <v>68759.55</v>
          </cell>
          <cell r="CD226">
            <v>68769</v>
          </cell>
          <cell r="CE226">
            <v>94090.95</v>
          </cell>
          <cell r="CF226">
            <v>119412.9</v>
          </cell>
          <cell r="CG226">
            <v>174382.2</v>
          </cell>
          <cell r="CH226">
            <v>201063.6</v>
          </cell>
          <cell r="CI226">
            <v>202432.5</v>
          </cell>
          <cell r="CJ226">
            <v>203801.4</v>
          </cell>
          <cell r="CK226">
            <v>203820.3</v>
          </cell>
          <cell r="CL226">
            <v>203839.2</v>
          </cell>
          <cell r="CM226">
            <v>54004.05</v>
          </cell>
          <cell r="CN226">
            <v>54013.5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</row>
        <row r="227">
          <cell r="V227" t="str">
            <v>PROJECTED RTM</v>
          </cell>
          <cell r="X227" t="str">
            <v>CUMULATIVE TO DATE</v>
          </cell>
          <cell r="Y227">
            <v>119</v>
          </cell>
          <cell r="Z227">
            <v>43.220141999999996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5062.5</v>
          </cell>
          <cell r="BY227">
            <v>10125</v>
          </cell>
          <cell r="BZ227">
            <v>15187.5</v>
          </cell>
          <cell r="CA227">
            <v>20250</v>
          </cell>
          <cell r="CB227">
            <v>68750.100000000006</v>
          </cell>
          <cell r="CC227">
            <v>68759.55</v>
          </cell>
          <cell r="CD227">
            <v>68769</v>
          </cell>
          <cell r="CE227">
            <v>94090.95</v>
          </cell>
          <cell r="CF227">
            <v>119412.9</v>
          </cell>
          <cell r="CG227">
            <v>174382.2</v>
          </cell>
          <cell r="CH227">
            <v>201063.6</v>
          </cell>
          <cell r="CI227">
            <v>202432.5</v>
          </cell>
          <cell r="CJ227">
            <v>203801.4</v>
          </cell>
          <cell r="CK227">
            <v>203820.3</v>
          </cell>
          <cell r="CL227">
            <v>203839.2</v>
          </cell>
          <cell r="CM227">
            <v>54004.05</v>
          </cell>
          <cell r="CN227">
            <v>54013.5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</row>
        <row r="228">
          <cell r="V228" t="str">
            <v>PROJECTED RTM</v>
          </cell>
          <cell r="X228">
            <v>36092.220141999998</v>
          </cell>
          <cell r="Y228">
            <v>119</v>
          </cell>
          <cell r="Z228">
            <v>43.220141999999996</v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 t="str">
            <v/>
          </cell>
          <cell r="CR228" t="str">
            <v/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 t="str">
            <v/>
          </cell>
          <cell r="CZ228" t="str">
            <v/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 t="str">
            <v/>
          </cell>
          <cell r="DH228" t="str">
            <v/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 t="str">
            <v/>
          </cell>
          <cell r="DP228" t="str">
            <v/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 t="str">
            <v/>
          </cell>
          <cell r="DX228" t="str">
            <v/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 t="str">
            <v/>
          </cell>
          <cell r="EF228" t="str">
            <v/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 t="str">
            <v/>
          </cell>
          <cell r="EN228" t="str">
            <v/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 t="str">
            <v/>
          </cell>
          <cell r="EV228" t="str">
            <v/>
          </cell>
        </row>
        <row r="229">
          <cell r="V229" t="str">
            <v>PROJECTED STREET</v>
          </cell>
          <cell r="X229">
            <v>36122.220141999998</v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 t="str">
            <v/>
          </cell>
          <cell r="CR229" t="str">
            <v/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 t="str">
            <v/>
          </cell>
          <cell r="CZ229" t="str">
            <v/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 t="str">
            <v/>
          </cell>
          <cell r="DH229" t="str">
            <v/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 t="str">
            <v/>
          </cell>
          <cell r="DP229" t="str">
            <v/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 t="str">
            <v/>
          </cell>
          <cell r="DX229" t="str">
            <v/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 t="str">
            <v/>
          </cell>
          <cell r="EF229" t="str">
            <v/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 t="str">
            <v/>
          </cell>
          <cell r="EN229" t="str">
            <v/>
          </cell>
          <cell r="EO229" t="str">
            <v/>
          </cell>
          <cell r="EP229" t="str">
            <v/>
          </cell>
          <cell r="EQ229" t="str">
            <v/>
          </cell>
          <cell r="ER229" t="str">
            <v/>
          </cell>
          <cell r="ES229" t="str">
            <v/>
          </cell>
          <cell r="ET229" t="str">
            <v/>
          </cell>
          <cell r="EU229" t="str">
            <v/>
          </cell>
          <cell r="EV229" t="str">
            <v/>
          </cell>
        </row>
        <row r="230">
          <cell r="V230" t="str">
            <v>+ or - Scheduled Date</v>
          </cell>
          <cell r="X230">
            <v>-22.220141999998305</v>
          </cell>
        </row>
        <row r="231">
          <cell r="N231" t="str">
            <v>ENGINEERING</v>
          </cell>
          <cell r="R231" t="str">
            <v>LEARNING QUEST II</v>
          </cell>
          <cell r="V231" t="str">
            <v>START DATE</v>
          </cell>
          <cell r="W231" t="str">
            <v>END     DATE</v>
          </cell>
          <cell r="X231">
            <v>7000</v>
          </cell>
          <cell r="Y231" t="str">
            <v>WK Count</v>
          </cell>
          <cell r="Z231" t="str">
            <v>Total Days</v>
          </cell>
        </row>
        <row r="232">
          <cell r="N232" t="str">
            <v>ENGINEERING</v>
          </cell>
          <cell r="R232" t="str">
            <v>LEARNING QUEST II</v>
          </cell>
          <cell r="T232" t="str">
            <v>ANIMATION PRODUCTION</v>
          </cell>
          <cell r="V232" t="str">
            <v>START DATE</v>
          </cell>
          <cell r="W232" t="str">
            <v>END     DATE</v>
          </cell>
          <cell r="X232">
            <v>7000</v>
          </cell>
          <cell r="Y232" t="str">
            <v>WK Count</v>
          </cell>
          <cell r="Z232" t="str">
            <v>Total Days</v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>
            <v>35905</v>
          </cell>
          <cell r="BZ232">
            <v>35912</v>
          </cell>
          <cell r="CA232">
            <v>35919</v>
          </cell>
          <cell r="CB232">
            <v>35926</v>
          </cell>
          <cell r="CC232">
            <v>35933</v>
          </cell>
          <cell r="CD232">
            <v>35940</v>
          </cell>
          <cell r="CE232">
            <v>35947</v>
          </cell>
          <cell r="CF232">
            <v>35954</v>
          </cell>
          <cell r="CG232">
            <v>35961</v>
          </cell>
          <cell r="CH232">
            <v>35968</v>
          </cell>
          <cell r="CI232">
            <v>35975</v>
          </cell>
          <cell r="CJ232">
            <v>35982</v>
          </cell>
          <cell r="CK232">
            <v>35989</v>
          </cell>
          <cell r="CL232">
            <v>35996</v>
          </cell>
          <cell r="CM232">
            <v>36003</v>
          </cell>
          <cell r="CN232">
            <v>36010</v>
          </cell>
          <cell r="CO232" t="str">
            <v/>
          </cell>
          <cell r="CP232" t="str">
            <v/>
          </cell>
          <cell r="CQ232" t="str">
            <v/>
          </cell>
          <cell r="CR232" t="str">
            <v/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 t="str">
            <v/>
          </cell>
          <cell r="CZ232" t="str">
            <v/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 t="str">
            <v/>
          </cell>
          <cell r="DH232" t="str">
            <v/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 t="str">
            <v/>
          </cell>
          <cell r="DP232" t="str">
            <v/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 t="str">
            <v/>
          </cell>
          <cell r="DX232" t="str">
            <v/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 t="str">
            <v/>
          </cell>
          <cell r="EF232" t="str">
            <v/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 t="str">
            <v/>
          </cell>
          <cell r="EN232" t="str">
            <v/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 t="str">
            <v/>
          </cell>
          <cell r="EV232" t="str">
            <v/>
          </cell>
        </row>
        <row r="233">
          <cell r="A233" t="str">
            <v>PREP</v>
          </cell>
          <cell r="F233" t="str">
            <v>ANIMATION</v>
          </cell>
          <cell r="I233" t="str">
            <v>INK &amp; PAINT</v>
          </cell>
          <cell r="L233" t="str">
            <v>ALPHA</v>
          </cell>
          <cell r="N233" t="str">
            <v>BETA</v>
          </cell>
          <cell r="P233" t="str">
            <v>RTM</v>
          </cell>
          <cell r="R233" t="str">
            <v>STREET</v>
          </cell>
          <cell r="T233" t="str">
            <v>ANIMATION PRODUCTION</v>
          </cell>
          <cell r="V233">
            <v>35905</v>
          </cell>
          <cell r="W233">
            <v>36017</v>
          </cell>
          <cell r="X233">
            <v>500</v>
          </cell>
          <cell r="Y233">
            <v>16</v>
          </cell>
          <cell r="Z233">
            <v>112</v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>
            <v>35905</v>
          </cell>
          <cell r="BZ233">
            <v>35912</v>
          </cell>
          <cell r="CA233">
            <v>35919</v>
          </cell>
          <cell r="CB233">
            <v>35926</v>
          </cell>
          <cell r="CC233">
            <v>35933</v>
          </cell>
          <cell r="CD233">
            <v>35940</v>
          </cell>
          <cell r="CE233">
            <v>35947</v>
          </cell>
          <cell r="CF233">
            <v>35954</v>
          </cell>
          <cell r="CG233">
            <v>35961</v>
          </cell>
          <cell r="CH233">
            <v>35968</v>
          </cell>
          <cell r="CI233">
            <v>35975</v>
          </cell>
          <cell r="CJ233">
            <v>35982</v>
          </cell>
          <cell r="CK233">
            <v>35989</v>
          </cell>
          <cell r="CL233">
            <v>35996</v>
          </cell>
          <cell r="CM233">
            <v>36003</v>
          </cell>
          <cell r="CN233">
            <v>36010</v>
          </cell>
          <cell r="CO233" t="str">
            <v/>
          </cell>
          <cell r="CP233" t="str">
            <v/>
          </cell>
          <cell r="CQ233" t="str">
            <v/>
          </cell>
          <cell r="CR233" t="str">
            <v/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 t="str">
            <v/>
          </cell>
          <cell r="CY233" t="str">
            <v/>
          </cell>
          <cell r="CZ233" t="str">
            <v/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 t="str">
            <v/>
          </cell>
          <cell r="DG233" t="str">
            <v/>
          </cell>
          <cell r="DH233" t="str">
            <v/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 t="str">
            <v/>
          </cell>
          <cell r="DO233" t="str">
            <v/>
          </cell>
          <cell r="DP233" t="str">
            <v/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 t="str">
            <v/>
          </cell>
          <cell r="DW233" t="str">
            <v/>
          </cell>
          <cell r="DX233" t="str">
            <v/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 t="str">
            <v/>
          </cell>
          <cell r="EE233" t="str">
            <v/>
          </cell>
          <cell r="EF233" t="str">
            <v/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 t="str">
            <v/>
          </cell>
          <cell r="EM233" t="str">
            <v/>
          </cell>
          <cell r="EN233" t="str">
            <v/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 t="str">
            <v/>
          </cell>
          <cell r="EU233" t="str">
            <v/>
          </cell>
          <cell r="EV233" t="str">
            <v/>
          </cell>
        </row>
        <row r="234">
          <cell r="A234" t="str">
            <v>PREP</v>
          </cell>
          <cell r="B234" t="str">
            <v>Days</v>
          </cell>
          <cell r="F234" t="str">
            <v>ANIMATION</v>
          </cell>
          <cell r="G234" t="str">
            <v>Days</v>
          </cell>
          <cell r="H234" t="str">
            <v>Frames</v>
          </cell>
          <cell r="I234" t="str">
            <v>INK &amp; PAINT</v>
          </cell>
          <cell r="J234" t="str">
            <v>Days</v>
          </cell>
          <cell r="L234" t="str">
            <v>ALPHA</v>
          </cell>
          <cell r="N234" t="str">
            <v>BETA</v>
          </cell>
          <cell r="P234" t="str">
            <v>RTM</v>
          </cell>
          <cell r="R234" t="str">
            <v>STREET</v>
          </cell>
          <cell r="T234" t="str">
            <v>Prep Projection</v>
          </cell>
          <cell r="V234">
            <v>35905</v>
          </cell>
          <cell r="W234">
            <v>36017</v>
          </cell>
          <cell r="X234">
            <v>500</v>
          </cell>
          <cell r="Y234">
            <v>16</v>
          </cell>
          <cell r="Z234">
            <v>112</v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>
            <v>125</v>
          </cell>
          <cell r="BZ234">
            <v>250</v>
          </cell>
          <cell r="CA234">
            <v>375</v>
          </cell>
          <cell r="CB234">
            <v>500</v>
          </cell>
          <cell r="CC234">
            <v>500</v>
          </cell>
          <cell r="CD234">
            <v>500</v>
          </cell>
          <cell r="CE234">
            <v>500</v>
          </cell>
          <cell r="CF234">
            <v>500</v>
          </cell>
          <cell r="CG234">
            <v>500</v>
          </cell>
          <cell r="CH234">
            <v>500</v>
          </cell>
          <cell r="CI234">
            <v>500</v>
          </cell>
          <cell r="CJ234">
            <v>500</v>
          </cell>
          <cell r="CK234">
            <v>500</v>
          </cell>
          <cell r="CL234">
            <v>500</v>
          </cell>
          <cell r="CM234">
            <v>500</v>
          </cell>
          <cell r="CN234">
            <v>500</v>
          </cell>
          <cell r="CO234" t="str">
            <v/>
          </cell>
          <cell r="CP234" t="str">
            <v/>
          </cell>
          <cell r="CQ234" t="str">
            <v/>
          </cell>
          <cell r="CR234" t="str">
            <v/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 t="str">
            <v/>
          </cell>
          <cell r="CZ234" t="str">
            <v/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 t="str">
            <v/>
          </cell>
          <cell r="DH234" t="str">
            <v/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 t="str">
            <v/>
          </cell>
          <cell r="DX234" t="str">
            <v/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 t="str">
            <v/>
          </cell>
          <cell r="EF234" t="str">
            <v/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 t="str">
            <v/>
          </cell>
          <cell r="EN234" t="str">
            <v/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 t="str">
            <v/>
          </cell>
          <cell r="EV234" t="str">
            <v/>
          </cell>
        </row>
        <row r="235">
          <cell r="A235" t="str">
            <v>Wks</v>
          </cell>
          <cell r="B235" t="str">
            <v>Days</v>
          </cell>
          <cell r="F235" t="str">
            <v>Wks</v>
          </cell>
          <cell r="G235" t="str">
            <v>Days</v>
          </cell>
          <cell r="H235" t="str">
            <v>Frames</v>
          </cell>
          <cell r="I235" t="str">
            <v>Wks</v>
          </cell>
          <cell r="J235" t="str">
            <v>Days</v>
          </cell>
          <cell r="K235">
            <v>21</v>
          </cell>
          <cell r="M235">
            <v>29</v>
          </cell>
          <cell r="O235">
            <v>29</v>
          </cell>
          <cell r="Q235">
            <v>29</v>
          </cell>
          <cell r="R235">
            <v>36312</v>
          </cell>
          <cell r="T235" t="str">
            <v>Animation Projection</v>
          </cell>
          <cell r="V235">
            <v>35933</v>
          </cell>
          <cell r="W235">
            <v>36061</v>
          </cell>
          <cell r="X235">
            <v>500</v>
          </cell>
          <cell r="Y235">
            <v>19</v>
          </cell>
          <cell r="Z235">
            <v>128</v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>
            <v>0</v>
          </cell>
          <cell r="CD235">
            <v>0</v>
          </cell>
          <cell r="CE235">
            <v>0</v>
          </cell>
          <cell r="CF235">
            <v>125</v>
          </cell>
          <cell r="CG235">
            <v>250</v>
          </cell>
          <cell r="CH235">
            <v>375</v>
          </cell>
          <cell r="CI235">
            <v>500</v>
          </cell>
          <cell r="CJ235">
            <v>500</v>
          </cell>
          <cell r="CK235">
            <v>500</v>
          </cell>
          <cell r="CL235">
            <v>500</v>
          </cell>
          <cell r="CM235">
            <v>500</v>
          </cell>
          <cell r="CN235">
            <v>500</v>
          </cell>
          <cell r="CO235">
            <v>500</v>
          </cell>
          <cell r="CP235">
            <v>500</v>
          </cell>
          <cell r="CQ235">
            <v>500</v>
          </cell>
          <cell r="CR235">
            <v>500</v>
          </cell>
          <cell r="CS235">
            <v>500</v>
          </cell>
          <cell r="CT235">
            <v>500</v>
          </cell>
          <cell r="CU235">
            <v>500</v>
          </cell>
          <cell r="CV235" t="str">
            <v/>
          </cell>
          <cell r="CW235" t="str">
            <v/>
          </cell>
          <cell r="CX235" t="str">
            <v/>
          </cell>
          <cell r="CY235" t="str">
            <v/>
          </cell>
          <cell r="CZ235" t="str">
            <v/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 t="str">
            <v/>
          </cell>
          <cell r="DH235" t="str">
            <v/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 t="str">
            <v/>
          </cell>
          <cell r="DX235" t="str">
            <v/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 t="str">
            <v/>
          </cell>
          <cell r="EF235" t="str">
            <v/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 t="str">
            <v/>
          </cell>
          <cell r="EN235" t="str">
            <v/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 t="str">
            <v/>
          </cell>
          <cell r="EV235" t="str">
            <v/>
          </cell>
        </row>
        <row r="236">
          <cell r="A236">
            <v>14</v>
          </cell>
          <cell r="B236">
            <v>112</v>
          </cell>
          <cell r="F236">
            <v>14</v>
          </cell>
          <cell r="G236">
            <v>128</v>
          </cell>
          <cell r="H236">
            <v>7000</v>
          </cell>
          <cell r="I236">
            <v>14</v>
          </cell>
          <cell r="J236">
            <v>112</v>
          </cell>
          <cell r="K236">
            <v>21</v>
          </cell>
          <cell r="M236">
            <v>29</v>
          </cell>
          <cell r="O236">
            <v>29</v>
          </cell>
          <cell r="Q236">
            <v>29</v>
          </cell>
          <cell r="R236">
            <v>36312</v>
          </cell>
          <cell r="T236" t="str">
            <v>Ink &amp; Paint Projection</v>
          </cell>
          <cell r="V236">
            <v>35963</v>
          </cell>
          <cell r="W236">
            <v>36075</v>
          </cell>
          <cell r="X236">
            <v>500</v>
          </cell>
          <cell r="Y236">
            <v>16</v>
          </cell>
          <cell r="Z236">
            <v>112</v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125</v>
          </cell>
          <cell r="CI236">
            <v>250</v>
          </cell>
          <cell r="CJ236">
            <v>375</v>
          </cell>
          <cell r="CK236">
            <v>500</v>
          </cell>
          <cell r="CL236">
            <v>500</v>
          </cell>
          <cell r="CM236">
            <v>500</v>
          </cell>
          <cell r="CN236">
            <v>500</v>
          </cell>
          <cell r="CO236">
            <v>500</v>
          </cell>
          <cell r="CP236">
            <v>500</v>
          </cell>
          <cell r="CQ236">
            <v>500</v>
          </cell>
          <cell r="CR236">
            <v>500</v>
          </cell>
          <cell r="CS236">
            <v>500</v>
          </cell>
          <cell r="CT236">
            <v>500</v>
          </cell>
          <cell r="CU236">
            <v>500</v>
          </cell>
          <cell r="CV236">
            <v>500</v>
          </cell>
          <cell r="CW236">
            <v>500</v>
          </cell>
          <cell r="CX236" t="str">
            <v/>
          </cell>
          <cell r="CY236" t="str">
            <v/>
          </cell>
          <cell r="CZ236" t="str">
            <v/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 t="str">
            <v/>
          </cell>
          <cell r="DG236" t="str">
            <v/>
          </cell>
          <cell r="DH236" t="str">
            <v/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 t="str">
            <v/>
          </cell>
          <cell r="DO236" t="str">
            <v/>
          </cell>
          <cell r="DP236" t="str">
            <v/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 t="str">
            <v/>
          </cell>
          <cell r="DW236" t="str">
            <v/>
          </cell>
          <cell r="DX236" t="str">
            <v/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 t="str">
            <v/>
          </cell>
          <cell r="EE236" t="str">
            <v/>
          </cell>
          <cell r="EF236" t="str">
            <v/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 t="str">
            <v/>
          </cell>
          <cell r="EM236" t="str">
            <v/>
          </cell>
          <cell r="EN236" t="str">
            <v/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 t="str">
            <v/>
          </cell>
          <cell r="EU236" t="str">
            <v/>
          </cell>
          <cell r="EV236" t="str">
            <v/>
          </cell>
        </row>
        <row r="238">
          <cell r="T238" t="str">
            <v>BUDGET FORECAST</v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>
            <v>35905</v>
          </cell>
          <cell r="BZ238">
            <v>35912</v>
          </cell>
          <cell r="CA238">
            <v>35919</v>
          </cell>
          <cell r="CB238">
            <v>35926</v>
          </cell>
          <cell r="CC238">
            <v>35933</v>
          </cell>
          <cell r="CD238">
            <v>35940</v>
          </cell>
          <cell r="CE238">
            <v>35947</v>
          </cell>
          <cell r="CF238">
            <v>35954</v>
          </cell>
          <cell r="CG238">
            <v>35961</v>
          </cell>
          <cell r="CH238">
            <v>35968</v>
          </cell>
          <cell r="CI238">
            <v>35975</v>
          </cell>
          <cell r="CJ238">
            <v>35982</v>
          </cell>
          <cell r="CK238">
            <v>35989</v>
          </cell>
          <cell r="CL238">
            <v>35996</v>
          </cell>
          <cell r="CM238">
            <v>36003</v>
          </cell>
          <cell r="CN238">
            <v>36010</v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 t="str">
            <v/>
          </cell>
          <cell r="CZ238" t="str">
            <v/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 t="str">
            <v/>
          </cell>
          <cell r="DH238" t="str">
            <v/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 t="str">
            <v/>
          </cell>
          <cell r="DX238" t="str">
            <v/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 t="str">
            <v/>
          </cell>
          <cell r="EF238" t="str">
            <v/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 t="str">
            <v/>
          </cell>
          <cell r="EN238" t="str">
            <v/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 t="str">
            <v/>
          </cell>
          <cell r="EV238" t="str">
            <v/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 t="str">
            <v/>
          </cell>
          <cell r="FD238" t="str">
            <v/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</row>
        <row r="239">
          <cell r="T239" t="str">
            <v>BUDGET FORECAST</v>
          </cell>
          <cell r="V239" t="str">
            <v>PRE PROD</v>
          </cell>
          <cell r="W239">
            <v>30</v>
          </cell>
          <cell r="X239">
            <v>217500</v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>
            <v>35905</v>
          </cell>
          <cell r="BZ239">
            <v>35912</v>
          </cell>
          <cell r="CA239">
            <v>35919</v>
          </cell>
          <cell r="CB239">
            <v>35926</v>
          </cell>
          <cell r="CC239">
            <v>35933</v>
          </cell>
          <cell r="CD239">
            <v>35940</v>
          </cell>
          <cell r="CE239">
            <v>35947</v>
          </cell>
          <cell r="CF239">
            <v>35954</v>
          </cell>
          <cell r="CG239">
            <v>35961</v>
          </cell>
          <cell r="CH239">
            <v>35968</v>
          </cell>
          <cell r="CI239">
            <v>35975</v>
          </cell>
          <cell r="CJ239">
            <v>35982</v>
          </cell>
          <cell r="CK239">
            <v>35989</v>
          </cell>
          <cell r="CL239">
            <v>35996</v>
          </cell>
          <cell r="CM239">
            <v>36003</v>
          </cell>
          <cell r="CN239">
            <v>36010</v>
          </cell>
          <cell r="CO239" t="str">
            <v/>
          </cell>
          <cell r="CP239" t="str">
            <v/>
          </cell>
          <cell r="CQ239" t="str">
            <v/>
          </cell>
          <cell r="CR239" t="str">
            <v/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 t="str">
            <v/>
          </cell>
          <cell r="CY239" t="str">
            <v/>
          </cell>
          <cell r="CZ239" t="str">
            <v/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 t="str">
            <v/>
          </cell>
          <cell r="DG239" t="str">
            <v/>
          </cell>
          <cell r="DH239" t="str">
            <v/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 t="str">
            <v/>
          </cell>
          <cell r="DO239" t="str">
            <v/>
          </cell>
          <cell r="DP239" t="str">
            <v/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 t="str">
            <v/>
          </cell>
          <cell r="DW239" t="str">
            <v/>
          </cell>
          <cell r="DX239" t="str">
            <v/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 t="str">
            <v/>
          </cell>
          <cell r="EE239" t="str">
            <v/>
          </cell>
          <cell r="EF239" t="str">
            <v/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 t="str">
            <v/>
          </cell>
          <cell r="EM239" t="str">
            <v/>
          </cell>
          <cell r="EN239" t="str">
            <v/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 t="str">
            <v/>
          </cell>
          <cell r="EU239" t="str">
            <v/>
          </cell>
          <cell r="EV239" t="str">
            <v/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 t="str">
            <v/>
          </cell>
          <cell r="FC239" t="str">
            <v/>
          </cell>
          <cell r="FD239" t="str">
            <v/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</row>
        <row r="240">
          <cell r="V240" t="str">
            <v>PRE PROD</v>
          </cell>
          <cell r="W240">
            <v>30</v>
          </cell>
          <cell r="X240">
            <v>217500</v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>
            <v>3750</v>
          </cell>
          <cell r="BZ240">
            <v>7500</v>
          </cell>
          <cell r="CA240">
            <v>11250</v>
          </cell>
          <cell r="CB240">
            <v>15000</v>
          </cell>
          <cell r="CC240">
            <v>15000</v>
          </cell>
          <cell r="CD240">
            <v>15000</v>
          </cell>
          <cell r="CE240">
            <v>15000</v>
          </cell>
          <cell r="CF240">
            <v>15000</v>
          </cell>
          <cell r="CG240">
            <v>15000</v>
          </cell>
          <cell r="CH240">
            <v>15000</v>
          </cell>
          <cell r="CI240">
            <v>15000</v>
          </cell>
          <cell r="CJ240">
            <v>15000</v>
          </cell>
          <cell r="CK240">
            <v>15000</v>
          </cell>
          <cell r="CL240">
            <v>15000</v>
          </cell>
          <cell r="CM240">
            <v>15000</v>
          </cell>
          <cell r="CN240">
            <v>15000</v>
          </cell>
          <cell r="CO240" t="str">
            <v/>
          </cell>
          <cell r="CP240" t="str">
            <v/>
          </cell>
          <cell r="CQ240" t="str">
            <v/>
          </cell>
          <cell r="CR240" t="str">
            <v/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 t="str">
            <v/>
          </cell>
          <cell r="CY240" t="str">
            <v/>
          </cell>
          <cell r="CZ240" t="str">
            <v/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 t="str">
            <v/>
          </cell>
          <cell r="DG240" t="str">
            <v/>
          </cell>
          <cell r="DH240" t="str">
            <v/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 t="str">
            <v/>
          </cell>
          <cell r="DO240" t="str">
            <v/>
          </cell>
          <cell r="DP240" t="str">
            <v/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 t="str">
            <v/>
          </cell>
          <cell r="DW240" t="str">
            <v/>
          </cell>
          <cell r="DX240" t="str">
            <v/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 t="str">
            <v/>
          </cell>
          <cell r="EE240" t="str">
            <v/>
          </cell>
          <cell r="EF240" t="str">
            <v/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 t="str">
            <v/>
          </cell>
          <cell r="EM240" t="str">
            <v/>
          </cell>
          <cell r="EN240" t="str">
            <v/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 t="str">
            <v/>
          </cell>
          <cell r="EU240" t="str">
            <v/>
          </cell>
          <cell r="EV240" t="str">
            <v/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 t="str">
            <v/>
          </cell>
          <cell r="FC240" t="str">
            <v/>
          </cell>
          <cell r="FD240" t="str">
            <v/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</row>
        <row r="241">
          <cell r="V241" t="str">
            <v>PRODUCTION</v>
          </cell>
          <cell r="W241">
            <v>150</v>
          </cell>
          <cell r="X241">
            <v>1087500</v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>
            <v>35933</v>
          </cell>
          <cell r="CD241">
            <v>35940</v>
          </cell>
          <cell r="CE241">
            <v>35947</v>
          </cell>
          <cell r="CF241">
            <v>35954</v>
          </cell>
          <cell r="CG241">
            <v>35961</v>
          </cell>
          <cell r="CH241">
            <v>35968</v>
          </cell>
          <cell r="CI241">
            <v>35975</v>
          </cell>
          <cell r="CJ241">
            <v>35982</v>
          </cell>
          <cell r="CK241">
            <v>35989</v>
          </cell>
          <cell r="CL241">
            <v>35996</v>
          </cell>
          <cell r="CM241">
            <v>36003</v>
          </cell>
          <cell r="CN241">
            <v>36010</v>
          </cell>
          <cell r="CO241">
            <v>36017</v>
          </cell>
          <cell r="CP241">
            <v>36024</v>
          </cell>
          <cell r="CQ241">
            <v>36031</v>
          </cell>
          <cell r="CR241">
            <v>36038</v>
          </cell>
          <cell r="CS241">
            <v>36045</v>
          </cell>
          <cell r="CT241">
            <v>36052</v>
          </cell>
          <cell r="CU241">
            <v>36059</v>
          </cell>
          <cell r="CV241" t="str">
            <v/>
          </cell>
          <cell r="CW241" t="str">
            <v/>
          </cell>
          <cell r="CX241" t="str">
            <v/>
          </cell>
          <cell r="CY241" t="str">
            <v/>
          </cell>
          <cell r="CZ241" t="str">
            <v/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 t="str">
            <v/>
          </cell>
          <cell r="DG241" t="str">
            <v/>
          </cell>
          <cell r="DH241" t="str">
            <v/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 t="str">
            <v/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 t="str">
            <v/>
          </cell>
          <cell r="DW241" t="str">
            <v/>
          </cell>
          <cell r="DX241" t="str">
            <v/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 t="str">
            <v/>
          </cell>
          <cell r="EE241" t="str">
            <v/>
          </cell>
          <cell r="EF241" t="str">
            <v/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 t="str">
            <v/>
          </cell>
          <cell r="EM241" t="str">
            <v/>
          </cell>
          <cell r="EN241" t="str">
            <v/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 t="str">
            <v/>
          </cell>
          <cell r="EU241" t="str">
            <v/>
          </cell>
          <cell r="EV241" t="str">
            <v/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 t="str">
            <v/>
          </cell>
          <cell r="FC241" t="str">
            <v/>
          </cell>
          <cell r="FD241" t="str">
            <v/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</row>
        <row r="242">
          <cell r="V242" t="str">
            <v>PRODUCTION</v>
          </cell>
          <cell r="W242">
            <v>150</v>
          </cell>
          <cell r="X242">
            <v>1087500</v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>
            <v>0</v>
          </cell>
          <cell r="CD242">
            <v>0</v>
          </cell>
          <cell r="CE242">
            <v>0</v>
          </cell>
          <cell r="CF242">
            <v>18750</v>
          </cell>
          <cell r="CG242">
            <v>37500</v>
          </cell>
          <cell r="CH242">
            <v>56250</v>
          </cell>
          <cell r="CI242">
            <v>75000</v>
          </cell>
          <cell r="CJ242">
            <v>75000</v>
          </cell>
          <cell r="CK242">
            <v>75000</v>
          </cell>
          <cell r="CL242">
            <v>75000</v>
          </cell>
          <cell r="CM242">
            <v>75000</v>
          </cell>
          <cell r="CN242">
            <v>75000</v>
          </cell>
          <cell r="CO242">
            <v>75000</v>
          </cell>
          <cell r="CP242">
            <v>75000</v>
          </cell>
          <cell r="CQ242">
            <v>75000</v>
          </cell>
          <cell r="CR242">
            <v>75000</v>
          </cell>
          <cell r="CS242">
            <v>75000</v>
          </cell>
          <cell r="CT242">
            <v>75000</v>
          </cell>
          <cell r="CU242">
            <v>75000</v>
          </cell>
          <cell r="CV242" t="str">
            <v/>
          </cell>
          <cell r="CW242" t="str">
            <v/>
          </cell>
          <cell r="CX242" t="str">
            <v/>
          </cell>
          <cell r="CY242" t="str">
            <v/>
          </cell>
          <cell r="CZ242" t="str">
            <v/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 t="str">
            <v/>
          </cell>
          <cell r="DG242" t="str">
            <v/>
          </cell>
          <cell r="DH242" t="str">
            <v/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 t="str">
            <v/>
          </cell>
          <cell r="DO242" t="str">
            <v/>
          </cell>
          <cell r="DP242" t="str">
            <v/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 t="str">
            <v/>
          </cell>
          <cell r="DW242" t="str">
            <v/>
          </cell>
          <cell r="DX242" t="str">
            <v/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 t="str">
            <v/>
          </cell>
          <cell r="EE242" t="str">
            <v/>
          </cell>
          <cell r="EF242" t="str">
            <v/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 t="str">
            <v/>
          </cell>
          <cell r="EM242" t="str">
            <v/>
          </cell>
          <cell r="EN242" t="str">
            <v/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 t="str">
            <v/>
          </cell>
          <cell r="EU242" t="str">
            <v/>
          </cell>
          <cell r="EV242" t="str">
            <v/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 t="str">
            <v/>
          </cell>
          <cell r="FC242" t="str">
            <v/>
          </cell>
          <cell r="FD242" t="str">
            <v/>
          </cell>
          <cell r="FE242" t="str">
            <v/>
          </cell>
          <cell r="FF242" t="str">
            <v/>
          </cell>
          <cell r="FG242" t="str">
            <v/>
          </cell>
          <cell r="FH242" t="str">
            <v/>
          </cell>
          <cell r="FI242" t="str">
            <v/>
          </cell>
        </row>
        <row r="243">
          <cell r="V243" t="str">
            <v>INK &amp; PAINT</v>
          </cell>
          <cell r="W243">
            <v>8</v>
          </cell>
          <cell r="X243">
            <v>58000</v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>
            <v>35968</v>
          </cell>
          <cell r="CI243">
            <v>35975</v>
          </cell>
          <cell r="CJ243">
            <v>35982</v>
          </cell>
          <cell r="CK243">
            <v>35989</v>
          </cell>
          <cell r="CL243">
            <v>35996</v>
          </cell>
          <cell r="CM243">
            <v>36003</v>
          </cell>
          <cell r="CN243">
            <v>36010</v>
          </cell>
          <cell r="CO243">
            <v>36017</v>
          </cell>
          <cell r="CP243">
            <v>36024</v>
          </cell>
          <cell r="CQ243">
            <v>36031</v>
          </cell>
          <cell r="CR243">
            <v>36038</v>
          </cell>
          <cell r="CS243">
            <v>36045</v>
          </cell>
          <cell r="CT243">
            <v>36052</v>
          </cell>
          <cell r="CU243">
            <v>36059</v>
          </cell>
          <cell r="CV243">
            <v>36066</v>
          </cell>
          <cell r="CW243">
            <v>36073</v>
          </cell>
          <cell r="CX243" t="str">
            <v/>
          </cell>
          <cell r="CY243" t="str">
            <v/>
          </cell>
          <cell r="CZ243" t="str">
            <v/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 t="str">
            <v/>
          </cell>
          <cell r="DH243" t="str">
            <v/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 t="str">
            <v/>
          </cell>
          <cell r="DP243" t="str">
            <v/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 t="str">
            <v/>
          </cell>
          <cell r="DX243" t="str">
            <v/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 t="str">
            <v/>
          </cell>
          <cell r="EF243" t="str">
            <v/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 t="str">
            <v/>
          </cell>
          <cell r="EN243" t="str">
            <v/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 t="str">
            <v/>
          </cell>
          <cell r="EV243" t="str">
            <v/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 t="str">
            <v/>
          </cell>
          <cell r="FD243" t="str">
            <v/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</row>
        <row r="244">
          <cell r="V244" t="str">
            <v>INK &amp; PAINT</v>
          </cell>
          <cell r="W244">
            <v>8</v>
          </cell>
          <cell r="X244">
            <v>58000</v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1000</v>
          </cell>
          <cell r="CI244">
            <v>2000</v>
          </cell>
          <cell r="CJ244">
            <v>3000</v>
          </cell>
          <cell r="CK244">
            <v>4000</v>
          </cell>
          <cell r="CL244">
            <v>4000</v>
          </cell>
          <cell r="CM244">
            <v>4000</v>
          </cell>
          <cell r="CN244">
            <v>4000</v>
          </cell>
          <cell r="CO244">
            <v>4000</v>
          </cell>
          <cell r="CP244">
            <v>4000</v>
          </cell>
          <cell r="CQ244">
            <v>4000</v>
          </cell>
          <cell r="CR244">
            <v>4000</v>
          </cell>
          <cell r="CS244">
            <v>4000</v>
          </cell>
          <cell r="CT244">
            <v>4000</v>
          </cell>
          <cell r="CU244">
            <v>4000</v>
          </cell>
          <cell r="CV244">
            <v>4000</v>
          </cell>
          <cell r="CW244">
            <v>4000</v>
          </cell>
          <cell r="CX244" t="str">
            <v/>
          </cell>
          <cell r="CY244" t="str">
            <v/>
          </cell>
          <cell r="CZ244" t="str">
            <v/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 t="str">
            <v/>
          </cell>
          <cell r="DG244" t="str">
            <v/>
          </cell>
          <cell r="DH244" t="str">
            <v/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 t="str">
            <v/>
          </cell>
          <cell r="DO244" t="str">
            <v/>
          </cell>
          <cell r="DP244" t="str">
            <v/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 t="str">
            <v/>
          </cell>
          <cell r="DW244" t="str">
            <v/>
          </cell>
          <cell r="DX244" t="str">
            <v/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 t="str">
            <v/>
          </cell>
          <cell r="EE244" t="str">
            <v/>
          </cell>
          <cell r="EF244" t="str">
            <v/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 t="str">
            <v/>
          </cell>
          <cell r="EM244" t="str">
            <v/>
          </cell>
          <cell r="EN244" t="str">
            <v/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 t="str">
            <v/>
          </cell>
          <cell r="EU244" t="str">
            <v/>
          </cell>
          <cell r="EV244" t="str">
            <v/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 t="str">
            <v/>
          </cell>
          <cell r="FC244" t="str">
            <v/>
          </cell>
          <cell r="FD244" t="str">
            <v/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</row>
        <row r="245">
          <cell r="X245" t="str">
            <v>DIRECT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3750</v>
          </cell>
          <cell r="BZ245">
            <v>7500</v>
          </cell>
          <cell r="CA245">
            <v>11250</v>
          </cell>
          <cell r="CB245">
            <v>15000</v>
          </cell>
          <cell r="CC245">
            <v>50933</v>
          </cell>
          <cell r="CD245">
            <v>50940</v>
          </cell>
          <cell r="CE245">
            <v>50947</v>
          </cell>
          <cell r="CF245">
            <v>69704</v>
          </cell>
          <cell r="CG245">
            <v>88461</v>
          </cell>
          <cell r="CH245">
            <v>144186</v>
          </cell>
          <cell r="CI245">
            <v>163950</v>
          </cell>
          <cell r="CJ245">
            <v>164964</v>
          </cell>
          <cell r="CK245">
            <v>165978</v>
          </cell>
          <cell r="CL245">
            <v>165992</v>
          </cell>
          <cell r="CM245">
            <v>166006</v>
          </cell>
          <cell r="CN245">
            <v>166020</v>
          </cell>
          <cell r="CO245">
            <v>151034</v>
          </cell>
          <cell r="CP245">
            <v>151048</v>
          </cell>
          <cell r="CQ245">
            <v>151062</v>
          </cell>
          <cell r="CR245">
            <v>151076</v>
          </cell>
          <cell r="CS245">
            <v>151090</v>
          </cell>
          <cell r="CT245">
            <v>151104</v>
          </cell>
          <cell r="CU245">
            <v>151118</v>
          </cell>
          <cell r="CV245">
            <v>40066</v>
          </cell>
          <cell r="CW245">
            <v>40073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</row>
        <row r="246">
          <cell r="X246" t="str">
            <v>DIRECT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3750</v>
          </cell>
          <cell r="BZ246">
            <v>7500</v>
          </cell>
          <cell r="CA246">
            <v>11250</v>
          </cell>
          <cell r="CB246">
            <v>15000</v>
          </cell>
          <cell r="CC246">
            <v>50933</v>
          </cell>
          <cell r="CD246">
            <v>50940</v>
          </cell>
          <cell r="CE246">
            <v>50947</v>
          </cell>
          <cell r="CF246">
            <v>69704</v>
          </cell>
          <cell r="CG246">
            <v>88461</v>
          </cell>
          <cell r="CH246">
            <v>144186</v>
          </cell>
          <cell r="CI246">
            <v>163950</v>
          </cell>
          <cell r="CJ246">
            <v>164964</v>
          </cell>
          <cell r="CK246">
            <v>165978</v>
          </cell>
          <cell r="CL246">
            <v>165992</v>
          </cell>
          <cell r="CM246">
            <v>166006</v>
          </cell>
          <cell r="CN246">
            <v>166020</v>
          </cell>
          <cell r="CO246">
            <v>151034</v>
          </cell>
          <cell r="CP246">
            <v>151048</v>
          </cell>
          <cell r="CQ246">
            <v>151062</v>
          </cell>
          <cell r="CR246">
            <v>151076</v>
          </cell>
          <cell r="CS246">
            <v>151090</v>
          </cell>
          <cell r="CT246">
            <v>151104</v>
          </cell>
          <cell r="CU246">
            <v>151118</v>
          </cell>
          <cell r="CV246">
            <v>40066</v>
          </cell>
          <cell r="CW246">
            <v>40073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</row>
        <row r="247">
          <cell r="X247" t="str">
            <v>LOADED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5062.5</v>
          </cell>
          <cell r="BZ247">
            <v>10125</v>
          </cell>
          <cell r="CA247">
            <v>15187.5</v>
          </cell>
          <cell r="CB247">
            <v>20250</v>
          </cell>
          <cell r="CC247">
            <v>68759.55</v>
          </cell>
          <cell r="CD247">
            <v>68769</v>
          </cell>
          <cell r="CE247">
            <v>68778.45</v>
          </cell>
          <cell r="CF247">
            <v>94100.4</v>
          </cell>
          <cell r="CG247">
            <v>119422.35</v>
          </cell>
          <cell r="CH247">
            <v>194651.1</v>
          </cell>
          <cell r="CI247">
            <v>221332.5</v>
          </cell>
          <cell r="CJ247">
            <v>222701.4</v>
          </cell>
          <cell r="CK247">
            <v>224070.3</v>
          </cell>
          <cell r="CL247">
            <v>224089.2</v>
          </cell>
          <cell r="CM247">
            <v>224108.1</v>
          </cell>
          <cell r="CN247">
            <v>224127</v>
          </cell>
          <cell r="CO247">
            <v>203895.9</v>
          </cell>
          <cell r="CP247">
            <v>203914.8</v>
          </cell>
          <cell r="CQ247">
            <v>203933.7</v>
          </cell>
          <cell r="CR247">
            <v>203952.6</v>
          </cell>
          <cell r="CS247">
            <v>203971.5</v>
          </cell>
          <cell r="CT247">
            <v>203990.39999999999</v>
          </cell>
          <cell r="CU247">
            <v>204009.3</v>
          </cell>
          <cell r="CV247">
            <v>54089.1</v>
          </cell>
          <cell r="CW247">
            <v>54098.55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</row>
        <row r="248">
          <cell r="V248" t="str">
            <v>PROJECTED RTM</v>
          </cell>
          <cell r="X248" t="str">
            <v>CUMULATIVE TO DATE</v>
          </cell>
          <cell r="Y248">
            <v>175</v>
          </cell>
          <cell r="Z248">
            <v>98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5062.5</v>
          </cell>
          <cell r="BZ248">
            <v>10125</v>
          </cell>
          <cell r="CA248">
            <v>15187.5</v>
          </cell>
          <cell r="CB248">
            <v>20250</v>
          </cell>
          <cell r="CC248">
            <v>68759.55</v>
          </cell>
          <cell r="CD248">
            <v>68769</v>
          </cell>
          <cell r="CE248">
            <v>68778.45</v>
          </cell>
          <cell r="CF248">
            <v>94100.4</v>
          </cell>
          <cell r="CG248">
            <v>119422.35</v>
          </cell>
          <cell r="CH248">
            <v>194651.1</v>
          </cell>
          <cell r="CI248">
            <v>221332.5</v>
          </cell>
          <cell r="CJ248">
            <v>222701.4</v>
          </cell>
          <cell r="CK248">
            <v>224070.3</v>
          </cell>
          <cell r="CL248">
            <v>224089.2</v>
          </cell>
          <cell r="CM248">
            <v>224108.1</v>
          </cell>
          <cell r="CN248">
            <v>224127</v>
          </cell>
          <cell r="CO248">
            <v>203895.9</v>
          </cell>
          <cell r="CP248">
            <v>203914.8</v>
          </cell>
          <cell r="CQ248">
            <v>203933.7</v>
          </cell>
          <cell r="CR248">
            <v>203952.6</v>
          </cell>
          <cell r="CS248">
            <v>203971.5</v>
          </cell>
          <cell r="CT248">
            <v>203990.39999999999</v>
          </cell>
          <cell r="CU248">
            <v>204009.3</v>
          </cell>
          <cell r="CV248">
            <v>54089.1</v>
          </cell>
          <cell r="CW248">
            <v>54098.55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</row>
        <row r="249">
          <cell r="V249" t="str">
            <v>PROJECTED RTM</v>
          </cell>
          <cell r="X249">
            <v>36154</v>
          </cell>
          <cell r="Y249">
            <v>175</v>
          </cell>
          <cell r="Z249">
            <v>98</v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 t="str">
            <v/>
          </cell>
          <cell r="CR249" t="str">
            <v/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 t="str">
            <v/>
          </cell>
          <cell r="CZ249" t="str">
            <v/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 t="str">
            <v/>
          </cell>
          <cell r="DH249" t="str">
            <v/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 t="str">
            <v/>
          </cell>
          <cell r="DP249" t="str">
            <v/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 t="str">
            <v/>
          </cell>
          <cell r="DX249" t="str">
            <v/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 t="str">
            <v/>
          </cell>
          <cell r="EF249" t="str">
            <v/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 t="str">
            <v/>
          </cell>
          <cell r="EN249" t="str">
            <v/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 t="str">
            <v/>
          </cell>
          <cell r="EV249" t="str">
            <v/>
          </cell>
        </row>
        <row r="250">
          <cell r="V250" t="str">
            <v>PROJECTED STREET</v>
          </cell>
          <cell r="X250">
            <v>36184</v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 t="str">
            <v/>
          </cell>
          <cell r="CR250" t="str">
            <v/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 t="str">
            <v/>
          </cell>
          <cell r="CZ250" t="str">
            <v/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 t="str">
            <v/>
          </cell>
          <cell r="DH250" t="str">
            <v/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 t="str">
            <v/>
          </cell>
          <cell r="DP250" t="str">
            <v/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 t="str">
            <v/>
          </cell>
          <cell r="DX250" t="str">
            <v/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 t="str">
            <v/>
          </cell>
          <cell r="EF250" t="str">
            <v/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 t="str">
            <v/>
          </cell>
          <cell r="EN250" t="str">
            <v/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 t="str">
            <v/>
          </cell>
          <cell r="EV250" t="str">
            <v/>
          </cell>
        </row>
        <row r="251">
          <cell r="V251" t="str">
            <v>+ or - Scheduled Date</v>
          </cell>
          <cell r="X251">
            <v>128</v>
          </cell>
        </row>
        <row r="252">
          <cell r="N252" t="str">
            <v>ENGINEERING</v>
          </cell>
          <cell r="R252" t="str">
            <v>TARZAN STORY STUDIO</v>
          </cell>
          <cell r="V252" t="str">
            <v>START DATE</v>
          </cell>
          <cell r="W252" t="str">
            <v>END     DATE</v>
          </cell>
          <cell r="X252">
            <v>4504.91</v>
          </cell>
          <cell r="Y252" t="str">
            <v>WK Count</v>
          </cell>
          <cell r="Z252" t="str">
            <v>Total Days</v>
          </cell>
        </row>
        <row r="253">
          <cell r="N253" t="str">
            <v>ENGINEERING</v>
          </cell>
          <cell r="R253" t="str">
            <v>TARZAN STORY STUDIO</v>
          </cell>
          <cell r="T253" t="str">
            <v>ANIMATION PRODUCTION</v>
          </cell>
          <cell r="V253" t="str">
            <v>START DATE</v>
          </cell>
          <cell r="W253" t="str">
            <v>END     DATE</v>
          </cell>
          <cell r="X253">
            <v>4504.91</v>
          </cell>
          <cell r="Y253" t="str">
            <v>WK Count</v>
          </cell>
          <cell r="Z253" t="str">
            <v>Total Days</v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>
            <v>35975</v>
          </cell>
          <cell r="CJ253">
            <v>35982</v>
          </cell>
          <cell r="CK253">
            <v>35989</v>
          </cell>
          <cell r="CL253">
            <v>35996</v>
          </cell>
          <cell r="CM253">
            <v>36003</v>
          </cell>
          <cell r="CN253">
            <v>36010</v>
          </cell>
          <cell r="CO253">
            <v>36017</v>
          </cell>
          <cell r="CP253">
            <v>36024</v>
          </cell>
          <cell r="CQ253">
            <v>36031</v>
          </cell>
          <cell r="CR253">
            <v>36038</v>
          </cell>
          <cell r="CS253">
            <v>36045</v>
          </cell>
          <cell r="CT253">
            <v>36052</v>
          </cell>
          <cell r="CU253" t="str">
            <v/>
          </cell>
          <cell r="CV253" t="str">
            <v/>
          </cell>
          <cell r="CW253" t="str">
            <v/>
          </cell>
          <cell r="CX253" t="str">
            <v/>
          </cell>
          <cell r="CY253" t="str">
            <v/>
          </cell>
          <cell r="CZ253" t="str">
            <v/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 t="str">
            <v/>
          </cell>
          <cell r="DG253" t="str">
            <v/>
          </cell>
          <cell r="DH253" t="str">
            <v/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 t="str">
            <v/>
          </cell>
          <cell r="DO253" t="str">
            <v/>
          </cell>
          <cell r="DP253" t="str">
            <v/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 t="str">
            <v/>
          </cell>
          <cell r="DW253" t="str">
            <v/>
          </cell>
          <cell r="DX253" t="str">
            <v/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 t="str">
            <v/>
          </cell>
          <cell r="EE253" t="str">
            <v/>
          </cell>
          <cell r="EF253" t="str">
            <v/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 t="str">
            <v/>
          </cell>
          <cell r="EM253" t="str">
            <v/>
          </cell>
          <cell r="EN253" t="str">
            <v/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 t="str">
            <v/>
          </cell>
          <cell r="EU253" t="str">
            <v/>
          </cell>
          <cell r="EV253" t="str">
            <v/>
          </cell>
        </row>
        <row r="254">
          <cell r="A254" t="str">
            <v>PREP</v>
          </cell>
          <cell r="F254" t="str">
            <v>ANIMATION</v>
          </cell>
          <cell r="I254" t="str">
            <v>INK &amp; PAINT</v>
          </cell>
          <cell r="L254" t="str">
            <v>ALPHA</v>
          </cell>
          <cell r="N254" t="str">
            <v>BETA</v>
          </cell>
          <cell r="P254" t="str">
            <v>RTM</v>
          </cell>
          <cell r="R254" t="str">
            <v>STREET</v>
          </cell>
          <cell r="T254" t="str">
            <v>ANIMATION PRODUCTION</v>
          </cell>
          <cell r="V254">
            <v>35975</v>
          </cell>
          <cell r="W254">
            <v>36052.068740000002</v>
          </cell>
          <cell r="X254">
            <v>500</v>
          </cell>
          <cell r="Y254">
            <v>12</v>
          </cell>
          <cell r="Z254">
            <v>77.068739999999991</v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  <cell r="AN254" t="str">
            <v/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35975</v>
          </cell>
          <cell r="CJ254">
            <v>35982</v>
          </cell>
          <cell r="CK254">
            <v>35989</v>
          </cell>
          <cell r="CL254">
            <v>35996</v>
          </cell>
          <cell r="CM254">
            <v>36003</v>
          </cell>
          <cell r="CN254">
            <v>36010</v>
          </cell>
          <cell r="CO254">
            <v>36017</v>
          </cell>
          <cell r="CP254">
            <v>36024</v>
          </cell>
          <cell r="CQ254">
            <v>36031</v>
          </cell>
          <cell r="CR254">
            <v>36038</v>
          </cell>
          <cell r="CS254">
            <v>36045</v>
          </cell>
          <cell r="CT254">
            <v>36052</v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 t="str">
            <v/>
          </cell>
          <cell r="CZ254" t="str">
            <v/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 t="str">
            <v/>
          </cell>
          <cell r="DH254" t="str">
            <v/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 t="str">
            <v/>
          </cell>
          <cell r="DP254" t="str">
            <v/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 t="str">
            <v/>
          </cell>
          <cell r="DX254" t="str">
            <v/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 t="str">
            <v/>
          </cell>
          <cell r="EF254" t="str">
            <v/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 t="str">
            <v/>
          </cell>
          <cell r="EN254" t="str">
            <v/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 t="str">
            <v/>
          </cell>
          <cell r="EV254" t="str">
            <v/>
          </cell>
        </row>
        <row r="255">
          <cell r="A255" t="str">
            <v>PREP</v>
          </cell>
          <cell r="B255" t="str">
            <v>Days</v>
          </cell>
          <cell r="F255" t="str">
            <v>ANIMATION</v>
          </cell>
          <cell r="G255" t="str">
            <v>Days</v>
          </cell>
          <cell r="H255" t="str">
            <v>Frames</v>
          </cell>
          <cell r="I255" t="str">
            <v>INK &amp; PAINT</v>
          </cell>
          <cell r="J255" t="str">
            <v>Days</v>
          </cell>
          <cell r="L255" t="str">
            <v>ALPHA</v>
          </cell>
          <cell r="N255" t="str">
            <v>BETA</v>
          </cell>
          <cell r="P255" t="str">
            <v>RTM</v>
          </cell>
          <cell r="R255" t="str">
            <v>STREET</v>
          </cell>
          <cell r="T255" t="str">
            <v>Prep Projection</v>
          </cell>
          <cell r="V255">
            <v>35975</v>
          </cell>
          <cell r="W255">
            <v>36052.068740000002</v>
          </cell>
          <cell r="X255">
            <v>500</v>
          </cell>
          <cell r="Y255">
            <v>12</v>
          </cell>
          <cell r="Z255">
            <v>77.068739999999991</v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>
            <v>125</v>
          </cell>
          <cell r="CJ255">
            <v>250</v>
          </cell>
          <cell r="CK255">
            <v>375</v>
          </cell>
          <cell r="CL255">
            <v>500</v>
          </cell>
          <cell r="CM255">
            <v>500</v>
          </cell>
          <cell r="CN255">
            <v>500</v>
          </cell>
          <cell r="CO255">
            <v>500</v>
          </cell>
          <cell r="CP255">
            <v>500</v>
          </cell>
          <cell r="CQ255">
            <v>500</v>
          </cell>
          <cell r="CR255">
            <v>500</v>
          </cell>
          <cell r="CS255">
            <v>500</v>
          </cell>
          <cell r="CT255">
            <v>500</v>
          </cell>
          <cell r="CU255" t="str">
            <v/>
          </cell>
          <cell r="CV255" t="str">
            <v/>
          </cell>
          <cell r="CW255" t="str">
            <v/>
          </cell>
          <cell r="CX255" t="str">
            <v/>
          </cell>
          <cell r="CY255" t="str">
            <v/>
          </cell>
          <cell r="CZ255" t="str">
            <v/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 t="str">
            <v/>
          </cell>
          <cell r="DG255" t="str">
            <v/>
          </cell>
          <cell r="DH255" t="str">
            <v/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 t="str">
            <v/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 t="str">
            <v/>
          </cell>
          <cell r="DW255" t="str">
            <v/>
          </cell>
          <cell r="DX255" t="str">
            <v/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 t="str">
            <v/>
          </cell>
          <cell r="EE255" t="str">
            <v/>
          </cell>
          <cell r="EF255" t="str">
            <v/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 t="str">
            <v/>
          </cell>
          <cell r="EM255" t="str">
            <v/>
          </cell>
          <cell r="EN255" t="str">
            <v/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 t="str">
            <v/>
          </cell>
          <cell r="EU255" t="str">
            <v/>
          </cell>
          <cell r="EV255" t="str">
            <v/>
          </cell>
        </row>
        <row r="256">
          <cell r="A256" t="str">
            <v>Wks</v>
          </cell>
          <cell r="B256" t="str">
            <v>Days</v>
          </cell>
          <cell r="F256" t="str">
            <v>Wks</v>
          </cell>
          <cell r="G256" t="str">
            <v>Days</v>
          </cell>
          <cell r="H256" t="str">
            <v>Frames</v>
          </cell>
          <cell r="I256" t="str">
            <v>Wks</v>
          </cell>
          <cell r="J256" t="str">
            <v>Days</v>
          </cell>
          <cell r="K256">
            <v>21</v>
          </cell>
          <cell r="M256">
            <v>29</v>
          </cell>
          <cell r="O256">
            <v>29</v>
          </cell>
          <cell r="Q256">
            <v>29</v>
          </cell>
          <cell r="R256">
            <v>36342</v>
          </cell>
          <cell r="T256" t="str">
            <v>Animation Projection</v>
          </cell>
          <cell r="V256">
            <v>36003</v>
          </cell>
          <cell r="W256">
            <v>36096.068740000002</v>
          </cell>
          <cell r="X256">
            <v>500</v>
          </cell>
          <cell r="Y256">
            <v>14</v>
          </cell>
          <cell r="Z256">
            <v>93.068739999999991</v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/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>
            <v>0</v>
          </cell>
          <cell r="CN256">
            <v>0</v>
          </cell>
          <cell r="CO256">
            <v>0</v>
          </cell>
          <cell r="CP256">
            <v>125</v>
          </cell>
          <cell r="CQ256">
            <v>250</v>
          </cell>
          <cell r="CR256">
            <v>375</v>
          </cell>
          <cell r="CS256">
            <v>500</v>
          </cell>
          <cell r="CT256">
            <v>500</v>
          </cell>
          <cell r="CU256">
            <v>500</v>
          </cell>
          <cell r="CV256">
            <v>500</v>
          </cell>
          <cell r="CW256">
            <v>500</v>
          </cell>
          <cell r="CX256">
            <v>500</v>
          </cell>
          <cell r="CY256">
            <v>500</v>
          </cell>
          <cell r="CZ256">
            <v>500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 t="str">
            <v/>
          </cell>
          <cell r="DH256" t="str">
            <v/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 t="str">
            <v/>
          </cell>
          <cell r="DP256" t="str">
            <v/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 t="str">
            <v/>
          </cell>
          <cell r="DX256" t="str">
            <v/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 t="str">
            <v/>
          </cell>
          <cell r="EF256" t="str">
            <v/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 t="str">
            <v/>
          </cell>
          <cell r="EN256" t="str">
            <v/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 t="str">
            <v/>
          </cell>
          <cell r="EV256" t="str">
            <v/>
          </cell>
        </row>
        <row r="257">
          <cell r="A257">
            <v>9.0098199999999995</v>
          </cell>
          <cell r="B257">
            <v>77.068739999999991</v>
          </cell>
          <cell r="F257">
            <v>9.0098199999999995</v>
          </cell>
          <cell r="G257">
            <v>93.068739999999991</v>
          </cell>
          <cell r="H257">
            <v>4504.91</v>
          </cell>
          <cell r="I257">
            <v>9.0098199999999995</v>
          </cell>
          <cell r="J257">
            <v>77.068739999999991</v>
          </cell>
          <cell r="K257">
            <v>21</v>
          </cell>
          <cell r="M257">
            <v>29</v>
          </cell>
          <cell r="O257">
            <v>29</v>
          </cell>
          <cell r="Q257">
            <v>29</v>
          </cell>
          <cell r="R257">
            <v>36342</v>
          </cell>
          <cell r="T257" t="str">
            <v>Ink &amp; Paint Projection</v>
          </cell>
          <cell r="V257">
            <v>36033</v>
          </cell>
          <cell r="W257">
            <v>36110.068740000002</v>
          </cell>
          <cell r="X257">
            <v>500</v>
          </cell>
          <cell r="Y257">
            <v>11</v>
          </cell>
          <cell r="Z257">
            <v>77.068739999999991</v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 t="str">
            <v/>
          </cell>
          <cell r="CQ257" t="str">
            <v/>
          </cell>
          <cell r="CR257">
            <v>125</v>
          </cell>
          <cell r="CS257">
            <v>250</v>
          </cell>
          <cell r="CT257">
            <v>375</v>
          </cell>
          <cell r="CU257">
            <v>500</v>
          </cell>
          <cell r="CV257">
            <v>500</v>
          </cell>
          <cell r="CW257">
            <v>500</v>
          </cell>
          <cell r="CX257">
            <v>500</v>
          </cell>
          <cell r="CY257">
            <v>500</v>
          </cell>
          <cell r="CZ257">
            <v>500</v>
          </cell>
          <cell r="DA257">
            <v>500</v>
          </cell>
          <cell r="DB257">
            <v>500</v>
          </cell>
          <cell r="DC257" t="str">
            <v/>
          </cell>
          <cell r="DD257" t="str">
            <v/>
          </cell>
          <cell r="DE257" t="str">
            <v/>
          </cell>
          <cell r="DF257" t="str">
            <v/>
          </cell>
          <cell r="DG257" t="str">
            <v/>
          </cell>
          <cell r="DH257" t="str">
            <v/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 t="str">
            <v/>
          </cell>
          <cell r="DO257" t="str">
            <v/>
          </cell>
          <cell r="DP257" t="str">
            <v/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 t="str">
            <v/>
          </cell>
          <cell r="DW257" t="str">
            <v/>
          </cell>
          <cell r="DX257" t="str">
            <v/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 t="str">
            <v/>
          </cell>
          <cell r="EE257" t="str">
            <v/>
          </cell>
          <cell r="EF257" t="str">
            <v/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 t="str">
            <v/>
          </cell>
          <cell r="EM257" t="str">
            <v/>
          </cell>
          <cell r="EN257" t="str">
            <v/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 t="str">
            <v/>
          </cell>
          <cell r="EU257" t="str">
            <v/>
          </cell>
          <cell r="EV257" t="str">
            <v/>
          </cell>
        </row>
        <row r="259">
          <cell r="T259" t="str">
            <v>BUDGET FORECAST</v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>
            <v>35975</v>
          </cell>
          <cell r="CJ259">
            <v>35982</v>
          </cell>
          <cell r="CK259">
            <v>35989</v>
          </cell>
          <cell r="CL259">
            <v>35996</v>
          </cell>
          <cell r="CM259">
            <v>36003</v>
          </cell>
          <cell r="CN259">
            <v>36010</v>
          </cell>
          <cell r="CO259">
            <v>36017</v>
          </cell>
          <cell r="CP259">
            <v>36024</v>
          </cell>
          <cell r="CQ259">
            <v>36031</v>
          </cell>
          <cell r="CR259">
            <v>36038</v>
          </cell>
          <cell r="CS259">
            <v>36045</v>
          </cell>
          <cell r="CT259">
            <v>36052</v>
          </cell>
          <cell r="CU259" t="str">
            <v/>
          </cell>
          <cell r="CV259" t="str">
            <v/>
          </cell>
          <cell r="CW259" t="str">
            <v/>
          </cell>
          <cell r="CX259" t="str">
            <v/>
          </cell>
          <cell r="CY259" t="str">
            <v/>
          </cell>
          <cell r="CZ259" t="str">
            <v/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 t="str">
            <v/>
          </cell>
          <cell r="DG259" t="str">
            <v/>
          </cell>
          <cell r="DH259" t="str">
            <v/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 t="str">
            <v/>
          </cell>
          <cell r="DO259" t="str">
            <v/>
          </cell>
          <cell r="DP259" t="str">
            <v/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 t="str">
            <v/>
          </cell>
          <cell r="DW259" t="str">
            <v/>
          </cell>
          <cell r="DX259" t="str">
            <v/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 t="str">
            <v/>
          </cell>
          <cell r="EE259" t="str">
            <v/>
          </cell>
          <cell r="EF259" t="str">
            <v/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 t="str">
            <v/>
          </cell>
          <cell r="EM259" t="str">
            <v/>
          </cell>
          <cell r="EN259" t="str">
            <v/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 t="str">
            <v/>
          </cell>
          <cell r="EU259" t="str">
            <v/>
          </cell>
          <cell r="EV259" t="str">
            <v/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 t="str">
            <v/>
          </cell>
          <cell r="FC259" t="str">
            <v/>
          </cell>
          <cell r="FD259" t="str">
            <v/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</row>
        <row r="260">
          <cell r="T260" t="str">
            <v>BUDGET FORECAST</v>
          </cell>
          <cell r="V260" t="str">
            <v>PRE PROD</v>
          </cell>
          <cell r="W260">
            <v>30</v>
          </cell>
          <cell r="X260">
            <v>157500</v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35975</v>
          </cell>
          <cell r="CJ260">
            <v>35982</v>
          </cell>
          <cell r="CK260">
            <v>35989</v>
          </cell>
          <cell r="CL260">
            <v>35996</v>
          </cell>
          <cell r="CM260">
            <v>36003</v>
          </cell>
          <cell r="CN260">
            <v>36010</v>
          </cell>
          <cell r="CO260">
            <v>36017</v>
          </cell>
          <cell r="CP260">
            <v>36024</v>
          </cell>
          <cell r="CQ260">
            <v>36031</v>
          </cell>
          <cell r="CR260">
            <v>36038</v>
          </cell>
          <cell r="CS260">
            <v>36045</v>
          </cell>
          <cell r="CT260">
            <v>36052</v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 t="str">
            <v/>
          </cell>
          <cell r="CZ260" t="str">
            <v/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 t="str">
            <v/>
          </cell>
          <cell r="DH260" t="str">
            <v/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 t="str">
            <v/>
          </cell>
          <cell r="DP260" t="str">
            <v/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 t="str">
            <v/>
          </cell>
          <cell r="DX260" t="str">
            <v/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 t="str">
            <v/>
          </cell>
          <cell r="EF260" t="str">
            <v/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 t="str">
            <v/>
          </cell>
          <cell r="EN260" t="str">
            <v/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 t="str">
            <v/>
          </cell>
          <cell r="EV260" t="str">
            <v/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 t="str">
            <v/>
          </cell>
          <cell r="FD260" t="str">
            <v/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</row>
        <row r="261">
          <cell r="V261" t="str">
            <v>PRE PROD</v>
          </cell>
          <cell r="W261">
            <v>30</v>
          </cell>
          <cell r="X261">
            <v>157500</v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>
            <v>3750</v>
          </cell>
          <cell r="CJ261">
            <v>7500</v>
          </cell>
          <cell r="CK261">
            <v>11250</v>
          </cell>
          <cell r="CL261">
            <v>15000</v>
          </cell>
          <cell r="CM261">
            <v>15000</v>
          </cell>
          <cell r="CN261">
            <v>15000</v>
          </cell>
          <cell r="CO261">
            <v>15000</v>
          </cell>
          <cell r="CP261">
            <v>15000</v>
          </cell>
          <cell r="CQ261">
            <v>15000</v>
          </cell>
          <cell r="CR261">
            <v>15000</v>
          </cell>
          <cell r="CS261">
            <v>15000</v>
          </cell>
          <cell r="CT261">
            <v>15000</v>
          </cell>
          <cell r="CU261" t="str">
            <v/>
          </cell>
          <cell r="CV261" t="str">
            <v/>
          </cell>
          <cell r="CW261" t="str">
            <v/>
          </cell>
          <cell r="CX261" t="str">
            <v/>
          </cell>
          <cell r="CY261" t="str">
            <v/>
          </cell>
          <cell r="CZ261" t="str">
            <v/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 t="str">
            <v/>
          </cell>
          <cell r="DG261" t="str">
            <v/>
          </cell>
          <cell r="DH261" t="str">
            <v/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 t="str">
            <v/>
          </cell>
          <cell r="DO261" t="str">
            <v/>
          </cell>
          <cell r="DP261" t="str">
            <v/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 t="str">
            <v/>
          </cell>
          <cell r="DW261" t="str">
            <v/>
          </cell>
          <cell r="DX261" t="str">
            <v/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 t="str">
            <v/>
          </cell>
          <cell r="EE261" t="str">
            <v/>
          </cell>
          <cell r="EF261" t="str">
            <v/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 t="str">
            <v/>
          </cell>
          <cell r="EM261" t="str">
            <v/>
          </cell>
          <cell r="EN261" t="str">
            <v/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 t="str">
            <v/>
          </cell>
          <cell r="EU261" t="str">
            <v/>
          </cell>
          <cell r="EV261" t="str">
            <v/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 t="str">
            <v/>
          </cell>
          <cell r="FC261" t="str">
            <v/>
          </cell>
          <cell r="FD261" t="str">
            <v/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</row>
        <row r="262">
          <cell r="V262" t="str">
            <v>PRODUCTION</v>
          </cell>
          <cell r="W262">
            <v>150</v>
          </cell>
          <cell r="X262">
            <v>712500</v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>
            <v>36003</v>
          </cell>
          <cell r="CN262">
            <v>36010</v>
          </cell>
          <cell r="CO262">
            <v>36017</v>
          </cell>
          <cell r="CP262">
            <v>36024</v>
          </cell>
          <cell r="CQ262">
            <v>36031</v>
          </cell>
          <cell r="CR262">
            <v>36038</v>
          </cell>
          <cell r="CS262">
            <v>36045</v>
          </cell>
          <cell r="CT262">
            <v>36052</v>
          </cell>
          <cell r="CU262">
            <v>36059</v>
          </cell>
          <cell r="CV262">
            <v>36066</v>
          </cell>
          <cell r="CW262">
            <v>36073</v>
          </cell>
          <cell r="CX262">
            <v>36080</v>
          </cell>
          <cell r="CY262">
            <v>36087</v>
          </cell>
          <cell r="CZ262">
            <v>36094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 t="str">
            <v/>
          </cell>
          <cell r="DH262" t="str">
            <v/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 t="str">
            <v/>
          </cell>
          <cell r="DP262" t="str">
            <v/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 t="str">
            <v/>
          </cell>
          <cell r="DX262" t="str">
            <v/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 t="str">
            <v/>
          </cell>
          <cell r="EF262" t="str">
            <v/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 t="str">
            <v/>
          </cell>
          <cell r="EN262" t="str">
            <v/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 t="str">
            <v/>
          </cell>
          <cell r="EV262" t="str">
            <v/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 t="str">
            <v/>
          </cell>
          <cell r="FD262" t="str">
            <v/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</row>
        <row r="263">
          <cell r="V263" t="str">
            <v>PRODUCTION</v>
          </cell>
          <cell r="W263">
            <v>150</v>
          </cell>
          <cell r="X263">
            <v>712500</v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>
            <v>0</v>
          </cell>
          <cell r="CN263">
            <v>0</v>
          </cell>
          <cell r="CO263">
            <v>0</v>
          </cell>
          <cell r="CP263">
            <v>18750</v>
          </cell>
          <cell r="CQ263">
            <v>37500</v>
          </cell>
          <cell r="CR263">
            <v>56250</v>
          </cell>
          <cell r="CS263">
            <v>75000</v>
          </cell>
          <cell r="CT263">
            <v>75000</v>
          </cell>
          <cell r="CU263">
            <v>75000</v>
          </cell>
          <cell r="CV263">
            <v>75000</v>
          </cell>
          <cell r="CW263">
            <v>75000</v>
          </cell>
          <cell r="CX263">
            <v>75000</v>
          </cell>
          <cell r="CY263">
            <v>75000</v>
          </cell>
          <cell r="CZ263">
            <v>75000</v>
          </cell>
          <cell r="DA263" t="str">
            <v/>
          </cell>
          <cell r="DB263" t="str">
            <v/>
          </cell>
          <cell r="DC263" t="str">
            <v/>
          </cell>
          <cell r="DD263" t="str">
            <v/>
          </cell>
          <cell r="DE263" t="str">
            <v/>
          </cell>
          <cell r="DF263" t="str">
            <v/>
          </cell>
          <cell r="DG263" t="str">
            <v/>
          </cell>
          <cell r="DH263" t="str">
            <v/>
          </cell>
          <cell r="DI263" t="str">
            <v/>
          </cell>
          <cell r="DJ263" t="str">
            <v/>
          </cell>
          <cell r="DK263" t="str">
            <v/>
          </cell>
          <cell r="DL263" t="str">
            <v/>
          </cell>
          <cell r="DM263" t="str">
            <v/>
          </cell>
          <cell r="DN263" t="str">
            <v/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U263" t="str">
            <v/>
          </cell>
          <cell r="DV263" t="str">
            <v/>
          </cell>
          <cell r="DW263" t="str">
            <v/>
          </cell>
          <cell r="DX263" t="str">
            <v/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 t="str">
            <v/>
          </cell>
          <cell r="EE263" t="str">
            <v/>
          </cell>
          <cell r="EF263" t="str">
            <v/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 t="str">
            <v/>
          </cell>
          <cell r="EM263" t="str">
            <v/>
          </cell>
          <cell r="EN263" t="str">
            <v/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 t="str">
            <v/>
          </cell>
          <cell r="EU263" t="str">
            <v/>
          </cell>
          <cell r="EV263" t="str">
            <v/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 t="str">
            <v/>
          </cell>
          <cell r="FC263" t="str">
            <v/>
          </cell>
          <cell r="FD263" t="str">
            <v/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</row>
        <row r="264">
          <cell r="V264" t="str">
            <v>INK &amp; PAINT</v>
          </cell>
          <cell r="W264">
            <v>8</v>
          </cell>
          <cell r="X264">
            <v>38000</v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 t="str">
            <v/>
          </cell>
          <cell r="CR264">
            <v>36038</v>
          </cell>
          <cell r="CS264">
            <v>36045</v>
          </cell>
          <cell r="CT264">
            <v>36052</v>
          </cell>
          <cell r="CU264">
            <v>36059</v>
          </cell>
          <cell r="CV264">
            <v>36066</v>
          </cell>
          <cell r="CW264">
            <v>36073</v>
          </cell>
          <cell r="CX264">
            <v>36080</v>
          </cell>
          <cell r="CY264">
            <v>36087</v>
          </cell>
          <cell r="CZ264">
            <v>36094</v>
          </cell>
          <cell r="DA264">
            <v>36101</v>
          </cell>
          <cell r="DB264">
            <v>36108</v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 t="str">
            <v/>
          </cell>
          <cell r="DH264" t="str">
            <v/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 t="str">
            <v/>
          </cell>
          <cell r="DP264" t="str">
            <v/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 t="str">
            <v/>
          </cell>
          <cell r="DX264" t="str">
            <v/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 t="str">
            <v/>
          </cell>
          <cell r="EF264" t="str">
            <v/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 t="str">
            <v/>
          </cell>
          <cell r="EN264" t="str">
            <v/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 t="str">
            <v/>
          </cell>
          <cell r="EV264" t="str">
            <v/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 t="str">
            <v/>
          </cell>
          <cell r="FD264" t="str">
            <v/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</row>
        <row r="265">
          <cell r="V265" t="str">
            <v>INK &amp; PAINT</v>
          </cell>
          <cell r="W265">
            <v>8</v>
          </cell>
          <cell r="X265">
            <v>38000</v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 t="str">
            <v/>
          </cell>
          <cell r="CR265">
            <v>1000</v>
          </cell>
          <cell r="CS265">
            <v>2000</v>
          </cell>
          <cell r="CT265">
            <v>3000</v>
          </cell>
          <cell r="CU265">
            <v>4000</v>
          </cell>
          <cell r="CV265">
            <v>4000</v>
          </cell>
          <cell r="CW265">
            <v>4000</v>
          </cell>
          <cell r="CX265">
            <v>4000</v>
          </cell>
          <cell r="CY265">
            <v>4000</v>
          </cell>
          <cell r="CZ265">
            <v>4000</v>
          </cell>
          <cell r="DA265">
            <v>4000</v>
          </cell>
          <cell r="DB265">
            <v>4000</v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 t="str">
            <v/>
          </cell>
          <cell r="DH265" t="str">
            <v/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 t="str">
            <v/>
          </cell>
          <cell r="DP265" t="str">
            <v/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 t="str">
            <v/>
          </cell>
          <cell r="DX265" t="str">
            <v/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 t="str">
            <v/>
          </cell>
          <cell r="EF265" t="str">
            <v/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 t="str">
            <v/>
          </cell>
          <cell r="EN265" t="str">
            <v/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 t="str">
            <v/>
          </cell>
          <cell r="EV265" t="str">
            <v/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 t="str">
            <v/>
          </cell>
          <cell r="FD265" t="str">
            <v/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</row>
        <row r="266">
          <cell r="X266" t="str">
            <v>DIRECT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3750</v>
          </cell>
          <cell r="CJ266">
            <v>7500</v>
          </cell>
          <cell r="CK266">
            <v>11250</v>
          </cell>
          <cell r="CL266">
            <v>15000</v>
          </cell>
          <cell r="CM266">
            <v>51003</v>
          </cell>
          <cell r="CN266">
            <v>51010</v>
          </cell>
          <cell r="CO266">
            <v>51017</v>
          </cell>
          <cell r="CP266">
            <v>69774</v>
          </cell>
          <cell r="CQ266">
            <v>88531</v>
          </cell>
          <cell r="CR266">
            <v>144326</v>
          </cell>
          <cell r="CS266">
            <v>164090</v>
          </cell>
          <cell r="CT266">
            <v>165104</v>
          </cell>
          <cell r="CU266">
            <v>151118</v>
          </cell>
          <cell r="CV266">
            <v>151132</v>
          </cell>
          <cell r="CW266">
            <v>151146</v>
          </cell>
          <cell r="CX266">
            <v>151160</v>
          </cell>
          <cell r="CY266">
            <v>151174</v>
          </cell>
          <cell r="CZ266">
            <v>151188</v>
          </cell>
          <cell r="DA266">
            <v>40101</v>
          </cell>
          <cell r="DB266">
            <v>40108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</row>
        <row r="267">
          <cell r="X267" t="str">
            <v>DIRECT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3750</v>
          </cell>
          <cell r="CJ267">
            <v>7500</v>
          </cell>
          <cell r="CK267">
            <v>11250</v>
          </cell>
          <cell r="CL267">
            <v>15000</v>
          </cell>
          <cell r="CM267">
            <v>51003</v>
          </cell>
          <cell r="CN267">
            <v>51010</v>
          </cell>
          <cell r="CO267">
            <v>51017</v>
          </cell>
          <cell r="CP267">
            <v>69774</v>
          </cell>
          <cell r="CQ267">
            <v>88531</v>
          </cell>
          <cell r="CR267">
            <v>144326</v>
          </cell>
          <cell r="CS267">
            <v>164090</v>
          </cell>
          <cell r="CT267">
            <v>165104</v>
          </cell>
          <cell r="CU267">
            <v>151118</v>
          </cell>
          <cell r="CV267">
            <v>151132</v>
          </cell>
          <cell r="CW267">
            <v>151146</v>
          </cell>
          <cell r="CX267">
            <v>151160</v>
          </cell>
          <cell r="CY267">
            <v>151174</v>
          </cell>
          <cell r="CZ267">
            <v>151188</v>
          </cell>
          <cell r="DA267">
            <v>40101</v>
          </cell>
          <cell r="DB267">
            <v>40108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</row>
        <row r="268">
          <cell r="X268" t="str">
            <v>LOADED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5062.5</v>
          </cell>
          <cell r="CJ268">
            <v>10125</v>
          </cell>
          <cell r="CK268">
            <v>15187.5</v>
          </cell>
          <cell r="CL268">
            <v>20250</v>
          </cell>
          <cell r="CM268">
            <v>68854.05</v>
          </cell>
          <cell r="CN268">
            <v>68863.5</v>
          </cell>
          <cell r="CO268">
            <v>68872.95</v>
          </cell>
          <cell r="CP268">
            <v>94194.9</v>
          </cell>
          <cell r="CQ268">
            <v>119516.85</v>
          </cell>
          <cell r="CR268">
            <v>194840.1</v>
          </cell>
          <cell r="CS268">
            <v>221521.5</v>
          </cell>
          <cell r="CT268">
            <v>222890.4</v>
          </cell>
          <cell r="CU268">
            <v>204009.3</v>
          </cell>
          <cell r="CV268">
            <v>204028.2</v>
          </cell>
          <cell r="CW268">
            <v>204047.1</v>
          </cell>
          <cell r="CX268">
            <v>204066</v>
          </cell>
          <cell r="CY268">
            <v>204084.9</v>
          </cell>
          <cell r="CZ268">
            <v>204103.8</v>
          </cell>
          <cell r="DA268">
            <v>54136.35</v>
          </cell>
          <cell r="DB268">
            <v>54145.8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</row>
        <row r="269">
          <cell r="V269" t="str">
            <v>PROJECTED RTM</v>
          </cell>
          <cell r="X269" t="str">
            <v>CUMULATIVE TO DATE</v>
          </cell>
          <cell r="Y269">
            <v>140</v>
          </cell>
          <cell r="Z269">
            <v>63.068739999999991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5062.5</v>
          </cell>
          <cell r="CJ269">
            <v>10125</v>
          </cell>
          <cell r="CK269">
            <v>15187.5</v>
          </cell>
          <cell r="CL269">
            <v>20250</v>
          </cell>
          <cell r="CM269">
            <v>68854.05</v>
          </cell>
          <cell r="CN269">
            <v>68863.5</v>
          </cell>
          <cell r="CO269">
            <v>68872.95</v>
          </cell>
          <cell r="CP269">
            <v>94194.9</v>
          </cell>
          <cell r="CQ269">
            <v>119516.85</v>
          </cell>
          <cell r="CR269">
            <v>194840.1</v>
          </cell>
          <cell r="CS269">
            <v>221521.5</v>
          </cell>
          <cell r="CT269">
            <v>222890.4</v>
          </cell>
          <cell r="CU269">
            <v>204009.3</v>
          </cell>
          <cell r="CV269">
            <v>204028.2</v>
          </cell>
          <cell r="CW269">
            <v>204047.1</v>
          </cell>
          <cell r="CX269">
            <v>204066</v>
          </cell>
          <cell r="CY269">
            <v>204084.9</v>
          </cell>
          <cell r="CZ269">
            <v>204103.8</v>
          </cell>
          <cell r="DA269">
            <v>54136.35</v>
          </cell>
          <cell r="DB269">
            <v>54145.8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</row>
        <row r="270">
          <cell r="V270" t="str">
            <v>PROJECTED RTM</v>
          </cell>
          <cell r="X270">
            <v>36189.068740000002</v>
          </cell>
          <cell r="Y270">
            <v>140</v>
          </cell>
          <cell r="Z270">
            <v>63.068739999999991</v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 t="str">
            <v/>
          </cell>
          <cell r="CR270">
            <v>36038</v>
          </cell>
          <cell r="CS270">
            <v>36045</v>
          </cell>
          <cell r="CT270">
            <v>36052</v>
          </cell>
          <cell r="CU270">
            <v>36059</v>
          </cell>
          <cell r="CV270">
            <v>36066</v>
          </cell>
          <cell r="CW270">
            <v>36073</v>
          </cell>
          <cell r="CX270">
            <v>36080</v>
          </cell>
          <cell r="CY270">
            <v>36087</v>
          </cell>
          <cell r="CZ270">
            <v>36094</v>
          </cell>
          <cell r="DA270">
            <v>36101</v>
          </cell>
          <cell r="DB270">
            <v>36108</v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 t="str">
            <v/>
          </cell>
          <cell r="DH270" t="str">
            <v/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 t="str">
            <v/>
          </cell>
          <cell r="DX270" t="str">
            <v/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 t="str">
            <v/>
          </cell>
          <cell r="EN270" t="str">
            <v/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 t="str">
            <v/>
          </cell>
          <cell r="EV270" t="str">
            <v/>
          </cell>
        </row>
        <row r="271">
          <cell r="V271" t="str">
            <v>PROJECTED STREET</v>
          </cell>
          <cell r="X271">
            <v>36219.068740000002</v>
          </cell>
        </row>
        <row r="272">
          <cell r="V272" t="str">
            <v>+ or - Scheduled Date</v>
          </cell>
          <cell r="X272">
            <v>122.93125999999756</v>
          </cell>
        </row>
        <row r="273">
          <cell r="N273" t="str">
            <v>ENGINEERING</v>
          </cell>
          <cell r="Y273" t="str">
            <v>WK Count</v>
          </cell>
          <cell r="Z273" t="str">
            <v>Total Days</v>
          </cell>
        </row>
        <row r="274">
          <cell r="N274" t="str">
            <v>ENGINEERING</v>
          </cell>
          <cell r="Y274" t="str">
            <v>WK Count</v>
          </cell>
          <cell r="Z274" t="str">
            <v>Total Days</v>
          </cell>
        </row>
        <row r="275">
          <cell r="A275" t="str">
            <v>PREP</v>
          </cell>
          <cell r="F275" t="str">
            <v>ANIMATION</v>
          </cell>
          <cell r="I275" t="str">
            <v>INK &amp; PAINT</v>
          </cell>
          <cell r="L275" t="str">
            <v>ALPHA</v>
          </cell>
          <cell r="N275" t="str">
            <v>BETA</v>
          </cell>
          <cell r="P275" t="str">
            <v>RTM</v>
          </cell>
          <cell r="Y275">
            <v>7</v>
          </cell>
          <cell r="Z275">
            <v>52.351039999999998</v>
          </cell>
        </row>
        <row r="276">
          <cell r="A276" t="str">
            <v>PREP</v>
          </cell>
          <cell r="B276" t="str">
            <v>Days</v>
          </cell>
          <cell r="F276" t="str">
            <v>ANIMATION</v>
          </cell>
          <cell r="G276" t="str">
            <v>Days</v>
          </cell>
          <cell r="H276" t="str">
            <v>Frames</v>
          </cell>
          <cell r="I276" t="str">
            <v>INK &amp; PAINT</v>
          </cell>
          <cell r="J276" t="str">
            <v>Days</v>
          </cell>
          <cell r="L276" t="str">
            <v>ALPHA</v>
          </cell>
          <cell r="N276" t="str">
            <v>BETA</v>
          </cell>
          <cell r="P276" t="str">
            <v>RTM</v>
          </cell>
          <cell r="Y276">
            <v>7</v>
          </cell>
          <cell r="Z276">
            <v>52.351039999999998</v>
          </cell>
        </row>
        <row r="277">
          <cell r="A277" t="str">
            <v>Wks</v>
          </cell>
          <cell r="B277" t="str">
            <v>Days</v>
          </cell>
          <cell r="F277" t="str">
            <v>Wks</v>
          </cell>
          <cell r="G277" t="str">
            <v>Days</v>
          </cell>
          <cell r="H277" t="str">
            <v>Frames</v>
          </cell>
          <cell r="I277" t="str">
            <v>Wks</v>
          </cell>
          <cell r="J277" t="str">
            <v>Days</v>
          </cell>
          <cell r="K277">
            <v>21</v>
          </cell>
          <cell r="M277">
            <v>29</v>
          </cell>
          <cell r="O277">
            <v>29</v>
          </cell>
          <cell r="Q277">
            <v>29</v>
          </cell>
          <cell r="Y277">
            <v>11</v>
          </cell>
          <cell r="Z277">
            <v>77.938800000000015</v>
          </cell>
        </row>
        <row r="278">
          <cell r="A278">
            <v>5.47872</v>
          </cell>
          <cell r="B278">
            <v>52.351039999999998</v>
          </cell>
          <cell r="F278">
            <v>6.8484000000000007</v>
          </cell>
          <cell r="G278">
            <v>77.938800000000015</v>
          </cell>
          <cell r="H278">
            <v>2739.36</v>
          </cell>
          <cell r="I278">
            <v>6.8484000000000007</v>
          </cell>
          <cell r="J278">
            <v>61.938800000000008</v>
          </cell>
          <cell r="K278">
            <v>21</v>
          </cell>
          <cell r="M278">
            <v>29</v>
          </cell>
          <cell r="O278">
            <v>29</v>
          </cell>
          <cell r="Q278">
            <v>29</v>
          </cell>
          <cell r="Y278">
            <v>9</v>
          </cell>
          <cell r="Z278">
            <v>61.938800000000008</v>
          </cell>
        </row>
        <row r="290">
          <cell r="Y290">
            <v>119</v>
          </cell>
          <cell r="Z290">
            <v>47.938800000000008</v>
          </cell>
        </row>
        <row r="291">
          <cell r="Y291">
            <v>119</v>
          </cell>
          <cell r="Z291">
            <v>47.938800000000008</v>
          </cell>
        </row>
        <row r="294">
          <cell r="N294" t="str">
            <v>ENGINEERING</v>
          </cell>
          <cell r="Y294" t="str">
            <v>WK Count</v>
          </cell>
          <cell r="Z294" t="str">
            <v>Total Days</v>
          </cell>
        </row>
        <row r="295">
          <cell r="N295" t="str">
            <v>ENGINEERING</v>
          </cell>
          <cell r="Y295" t="str">
            <v>WK Count</v>
          </cell>
          <cell r="Z295" t="str">
            <v>Total Days</v>
          </cell>
        </row>
        <row r="296">
          <cell r="A296" t="str">
            <v>PREP</v>
          </cell>
          <cell r="F296" t="str">
            <v>ANIMATION</v>
          </cell>
          <cell r="I296" t="str">
            <v>INK &amp; PAINT</v>
          </cell>
          <cell r="L296" t="str">
            <v>ALPHA</v>
          </cell>
          <cell r="N296" t="str">
            <v>BETA</v>
          </cell>
          <cell r="P296" t="str">
            <v>RTM</v>
          </cell>
          <cell r="Y296">
            <v>6</v>
          </cell>
          <cell r="Z296">
            <v>42.297850000000004</v>
          </cell>
        </row>
        <row r="297">
          <cell r="A297" t="str">
            <v>PREP</v>
          </cell>
          <cell r="B297" t="str">
            <v>Days</v>
          </cell>
          <cell r="F297" t="str">
            <v>ANIMATION</v>
          </cell>
          <cell r="G297" t="str">
            <v>Days</v>
          </cell>
          <cell r="H297" t="str">
            <v>Frames</v>
          </cell>
          <cell r="I297" t="str">
            <v>INK &amp; PAINT</v>
          </cell>
          <cell r="J297" t="str">
            <v>Days</v>
          </cell>
          <cell r="L297" t="str">
            <v>ALPHA</v>
          </cell>
          <cell r="N297" t="str">
            <v>BETA</v>
          </cell>
          <cell r="P297" t="str">
            <v>RTM</v>
          </cell>
          <cell r="Y297">
            <v>6</v>
          </cell>
          <cell r="Z297">
            <v>42.297850000000004</v>
          </cell>
        </row>
        <row r="298">
          <cell r="A298" t="str">
            <v>Wks</v>
          </cell>
          <cell r="B298" t="str">
            <v>Days</v>
          </cell>
          <cell r="F298" t="str">
            <v>Wks</v>
          </cell>
          <cell r="G298" t="str">
            <v>Days</v>
          </cell>
          <cell r="H298" t="str">
            <v>Frames</v>
          </cell>
          <cell r="I298" t="str">
            <v>Wks</v>
          </cell>
          <cell r="J298" t="str">
            <v>Days</v>
          </cell>
          <cell r="K298">
            <v>21</v>
          </cell>
          <cell r="M298">
            <v>29</v>
          </cell>
          <cell r="O298">
            <v>29</v>
          </cell>
          <cell r="Q298">
            <v>29</v>
          </cell>
          <cell r="Y298">
            <v>11</v>
          </cell>
          <cell r="Z298">
            <v>77.163083333333333</v>
          </cell>
        </row>
        <row r="299">
          <cell r="A299">
            <v>4.0425500000000003</v>
          </cell>
          <cell r="B299">
            <v>42.297850000000004</v>
          </cell>
          <cell r="F299">
            <v>6.7375833333333333</v>
          </cell>
          <cell r="G299">
            <v>77.163083333333333</v>
          </cell>
          <cell r="H299">
            <v>2021.2750000000001</v>
          </cell>
          <cell r="I299">
            <v>4.0425500000000003</v>
          </cell>
          <cell r="J299">
            <v>42.297850000000004</v>
          </cell>
          <cell r="K299">
            <v>21</v>
          </cell>
          <cell r="M299">
            <v>29</v>
          </cell>
          <cell r="O299">
            <v>29</v>
          </cell>
          <cell r="Q299">
            <v>29</v>
          </cell>
          <cell r="Y299">
            <v>6</v>
          </cell>
          <cell r="Z299">
            <v>42.297850000000004</v>
          </cell>
        </row>
        <row r="311">
          <cell r="Y311">
            <v>119</v>
          </cell>
          <cell r="Z311">
            <v>28.297850000000004</v>
          </cell>
        </row>
        <row r="312">
          <cell r="Y312">
            <v>119</v>
          </cell>
          <cell r="Z312">
            <v>28.297850000000004</v>
          </cell>
        </row>
        <row r="322">
          <cell r="N322" t="str">
            <v>ENGINEERING</v>
          </cell>
          <cell r="Y322" t="str">
            <v>WK Count</v>
          </cell>
          <cell r="Z322" t="str">
            <v>Total Days</v>
          </cell>
        </row>
        <row r="323">
          <cell r="N323" t="str">
            <v>ENGINEERING</v>
          </cell>
          <cell r="Y323" t="str">
            <v>WK Count</v>
          </cell>
          <cell r="Z323" t="str">
            <v>Total Days</v>
          </cell>
        </row>
        <row r="324">
          <cell r="A324" t="str">
            <v>PREP</v>
          </cell>
          <cell r="F324" t="str">
            <v>ANIMATION</v>
          </cell>
          <cell r="I324" t="str">
            <v>INK &amp; PAINT</v>
          </cell>
          <cell r="L324" t="str">
            <v>ALPHA</v>
          </cell>
          <cell r="N324" t="str">
            <v>BETA</v>
          </cell>
          <cell r="P324" t="str">
            <v>RTM</v>
          </cell>
          <cell r="Y324">
            <v>3</v>
          </cell>
          <cell r="Z324">
            <v>21</v>
          </cell>
        </row>
        <row r="325">
          <cell r="A325" t="str">
            <v>PREP</v>
          </cell>
          <cell r="B325" t="str">
            <v>Days</v>
          </cell>
          <cell r="F325" t="str">
            <v>ANIMATION</v>
          </cell>
          <cell r="G325" t="str">
            <v>Days</v>
          </cell>
          <cell r="H325" t="str">
            <v>Frames</v>
          </cell>
          <cell r="I325" t="str">
            <v>INK &amp; PAINT</v>
          </cell>
          <cell r="J325" t="str">
            <v>Days</v>
          </cell>
          <cell r="L325" t="str">
            <v>ALPHA</v>
          </cell>
          <cell r="N325" t="str">
            <v>BETA</v>
          </cell>
          <cell r="P325" t="str">
            <v>RTM</v>
          </cell>
          <cell r="Y325">
            <v>3</v>
          </cell>
          <cell r="Z325">
            <v>21</v>
          </cell>
        </row>
        <row r="326">
          <cell r="A326" t="str">
            <v>Wks</v>
          </cell>
          <cell r="B326" t="str">
            <v>Days</v>
          </cell>
          <cell r="F326" t="str">
            <v>Wks</v>
          </cell>
          <cell r="G326" t="str">
            <v>Days</v>
          </cell>
          <cell r="H326" t="str">
            <v>Frames</v>
          </cell>
          <cell r="I326" t="str">
            <v>Wks</v>
          </cell>
          <cell r="J326" t="str">
            <v>Days</v>
          </cell>
          <cell r="K326">
            <v>21</v>
          </cell>
          <cell r="M326">
            <v>29</v>
          </cell>
          <cell r="O326">
            <v>29</v>
          </cell>
          <cell r="Q326">
            <v>29</v>
          </cell>
          <cell r="Y326">
            <v>3</v>
          </cell>
          <cell r="Z326">
            <v>21</v>
          </cell>
        </row>
        <row r="327">
          <cell r="A327">
            <v>1</v>
          </cell>
          <cell r="B327">
            <v>21</v>
          </cell>
          <cell r="F327">
            <v>1</v>
          </cell>
          <cell r="G327">
            <v>21</v>
          </cell>
          <cell r="H327">
            <v>131</v>
          </cell>
          <cell r="I327">
            <v>1</v>
          </cell>
          <cell r="J327">
            <v>21</v>
          </cell>
          <cell r="K327">
            <v>21</v>
          </cell>
          <cell r="M327">
            <v>29</v>
          </cell>
          <cell r="O327">
            <v>29</v>
          </cell>
          <cell r="Q327">
            <v>29</v>
          </cell>
          <cell r="Y327">
            <v>3</v>
          </cell>
          <cell r="Z327">
            <v>21</v>
          </cell>
        </row>
        <row r="338">
          <cell r="Y338">
            <v>63</v>
          </cell>
          <cell r="Z338">
            <v>7</v>
          </cell>
        </row>
        <row r="339">
          <cell r="Y339">
            <v>63</v>
          </cell>
          <cell r="Z339">
            <v>7</v>
          </cell>
        </row>
        <row r="343">
          <cell r="N343" t="str">
            <v>ENGINEERING</v>
          </cell>
          <cell r="Y343" t="str">
            <v>WK Count</v>
          </cell>
          <cell r="Z343" t="str">
            <v>Total Days</v>
          </cell>
        </row>
        <row r="344">
          <cell r="N344" t="str">
            <v>ENGINEERING</v>
          </cell>
          <cell r="Y344" t="str">
            <v>WK Count</v>
          </cell>
          <cell r="Z344" t="str">
            <v>Total Days</v>
          </cell>
        </row>
        <row r="345">
          <cell r="A345" t="str">
            <v>PREP</v>
          </cell>
          <cell r="F345" t="str">
            <v>ANIMATION</v>
          </cell>
          <cell r="I345" t="str">
            <v>INK &amp; PAINT</v>
          </cell>
          <cell r="L345" t="str">
            <v>ALPHA</v>
          </cell>
          <cell r="N345" t="str">
            <v>BETA</v>
          </cell>
          <cell r="P345" t="str">
            <v>RTM</v>
          </cell>
          <cell r="Y345">
            <v>7</v>
          </cell>
          <cell r="Z345">
            <v>49</v>
          </cell>
        </row>
        <row r="346">
          <cell r="A346" t="str">
            <v>PREP</v>
          </cell>
          <cell r="B346" t="str">
            <v>Days</v>
          </cell>
          <cell r="F346" t="str">
            <v>ANIMATION</v>
          </cell>
          <cell r="G346" t="str">
            <v>Days</v>
          </cell>
          <cell r="H346" t="str">
            <v>Frames</v>
          </cell>
          <cell r="I346" t="str">
            <v>INK &amp; PAINT</v>
          </cell>
          <cell r="J346" t="str">
            <v>Days</v>
          </cell>
          <cell r="L346" t="str">
            <v>ALPHA</v>
          </cell>
          <cell r="N346" t="str">
            <v>BETA</v>
          </cell>
          <cell r="P346" t="str">
            <v>RTM</v>
          </cell>
          <cell r="Y346">
            <v>7</v>
          </cell>
          <cell r="Z346">
            <v>49</v>
          </cell>
        </row>
        <row r="347">
          <cell r="A347" t="str">
            <v>Wks</v>
          </cell>
          <cell r="B347" t="str">
            <v>Days</v>
          </cell>
          <cell r="F347" t="str">
            <v>Wks</v>
          </cell>
          <cell r="G347" t="str">
            <v>Days</v>
          </cell>
          <cell r="H347" t="str">
            <v>Frames</v>
          </cell>
          <cell r="I347" t="str">
            <v>Wks</v>
          </cell>
          <cell r="J347" t="str">
            <v>Days</v>
          </cell>
          <cell r="K347">
            <v>21</v>
          </cell>
          <cell r="M347">
            <v>29</v>
          </cell>
          <cell r="O347">
            <v>29</v>
          </cell>
          <cell r="Q347">
            <v>29</v>
          </cell>
          <cell r="Y347">
            <v>7</v>
          </cell>
          <cell r="Z347">
            <v>49</v>
          </cell>
        </row>
        <row r="348">
          <cell r="A348">
            <v>5</v>
          </cell>
          <cell r="B348">
            <v>49</v>
          </cell>
          <cell r="F348">
            <v>5</v>
          </cell>
          <cell r="G348">
            <v>49</v>
          </cell>
          <cell r="H348">
            <v>500</v>
          </cell>
          <cell r="I348">
            <v>5</v>
          </cell>
          <cell r="J348">
            <v>49</v>
          </cell>
          <cell r="K348">
            <v>21</v>
          </cell>
          <cell r="M348">
            <v>29</v>
          </cell>
          <cell r="O348">
            <v>29</v>
          </cell>
          <cell r="Q348">
            <v>29</v>
          </cell>
          <cell r="Y348">
            <v>7</v>
          </cell>
          <cell r="Z348">
            <v>49</v>
          </cell>
        </row>
        <row r="359">
          <cell r="Y359">
            <v>91</v>
          </cell>
          <cell r="Z359">
            <v>35</v>
          </cell>
        </row>
        <row r="360">
          <cell r="Y360">
            <v>91</v>
          </cell>
          <cell r="Z360">
            <v>35</v>
          </cell>
        </row>
        <row r="363">
          <cell r="N363" t="str">
            <v>ENGINEERING</v>
          </cell>
          <cell r="Y363" t="str">
            <v>WK Count</v>
          </cell>
          <cell r="Z363" t="str">
            <v>Total Days</v>
          </cell>
        </row>
        <row r="364">
          <cell r="N364" t="str">
            <v>ENGINEERING</v>
          </cell>
          <cell r="Y364" t="str">
            <v>WK Count</v>
          </cell>
          <cell r="Z364" t="str">
            <v>Total Days</v>
          </cell>
        </row>
        <row r="365">
          <cell r="A365" t="str">
            <v>PREP</v>
          </cell>
          <cell r="F365" t="str">
            <v>ANIMATION</v>
          </cell>
          <cell r="I365" t="str">
            <v>INK &amp; PAINT</v>
          </cell>
          <cell r="L365" t="str">
            <v>ALPHA</v>
          </cell>
          <cell r="N365" t="str">
            <v>BETA</v>
          </cell>
          <cell r="P365" t="str">
            <v>RTM</v>
          </cell>
          <cell r="Y365">
            <v>7</v>
          </cell>
          <cell r="Z365">
            <v>49</v>
          </cell>
        </row>
        <row r="366">
          <cell r="A366" t="str">
            <v>PREP</v>
          </cell>
          <cell r="B366" t="str">
            <v>Days</v>
          </cell>
          <cell r="F366" t="str">
            <v>ANIMATION</v>
          </cell>
          <cell r="G366" t="str">
            <v>Days</v>
          </cell>
          <cell r="H366" t="str">
            <v>Frames</v>
          </cell>
          <cell r="I366" t="str">
            <v>INK &amp; PAINT</v>
          </cell>
          <cell r="J366" t="str">
            <v>Days</v>
          </cell>
          <cell r="L366" t="str">
            <v>ALPHA</v>
          </cell>
          <cell r="N366" t="str">
            <v>BETA</v>
          </cell>
          <cell r="P366" t="str">
            <v>RTM</v>
          </cell>
          <cell r="Y366">
            <v>7</v>
          </cell>
          <cell r="Z366">
            <v>49</v>
          </cell>
        </row>
        <row r="367">
          <cell r="A367" t="str">
            <v>Wks</v>
          </cell>
          <cell r="B367" t="str">
            <v>Days</v>
          </cell>
          <cell r="F367" t="str">
            <v>Wks</v>
          </cell>
          <cell r="G367" t="str">
            <v>Days</v>
          </cell>
          <cell r="H367" t="str">
            <v>Frames</v>
          </cell>
          <cell r="I367" t="str">
            <v>Wks</v>
          </cell>
          <cell r="J367" t="str">
            <v>Days</v>
          </cell>
          <cell r="K367">
            <v>21</v>
          </cell>
          <cell r="M367">
            <v>29</v>
          </cell>
          <cell r="O367">
            <v>29</v>
          </cell>
          <cell r="Q367">
            <v>29</v>
          </cell>
          <cell r="Y367">
            <v>7</v>
          </cell>
          <cell r="Z367">
            <v>49</v>
          </cell>
        </row>
        <row r="368">
          <cell r="A368">
            <v>5</v>
          </cell>
          <cell r="B368">
            <v>49</v>
          </cell>
          <cell r="F368">
            <v>5</v>
          </cell>
          <cell r="G368">
            <v>49</v>
          </cell>
          <cell r="H368">
            <v>500</v>
          </cell>
          <cell r="I368">
            <v>5</v>
          </cell>
          <cell r="J368">
            <v>49</v>
          </cell>
          <cell r="K368">
            <v>21</v>
          </cell>
          <cell r="M368">
            <v>29</v>
          </cell>
          <cell r="O368">
            <v>29</v>
          </cell>
          <cell r="Q368">
            <v>29</v>
          </cell>
          <cell r="Y368">
            <v>7</v>
          </cell>
          <cell r="Z368">
            <v>49</v>
          </cell>
        </row>
        <row r="379">
          <cell r="Y379">
            <v>91</v>
          </cell>
          <cell r="Z379">
            <v>35</v>
          </cell>
        </row>
        <row r="380">
          <cell r="Y380">
            <v>91</v>
          </cell>
          <cell r="Z380">
            <v>35</v>
          </cell>
        </row>
        <row r="383">
          <cell r="N383" t="str">
            <v>ENGINEERING</v>
          </cell>
          <cell r="Y383" t="str">
            <v>WK Count</v>
          </cell>
          <cell r="Z383" t="str">
            <v>Total Days</v>
          </cell>
        </row>
        <row r="384">
          <cell r="N384" t="str">
            <v>ENGINEERING</v>
          </cell>
          <cell r="Y384" t="str">
            <v>WK Count</v>
          </cell>
          <cell r="Z384" t="str">
            <v>Total Days</v>
          </cell>
        </row>
        <row r="385">
          <cell r="A385" t="str">
            <v>PREP</v>
          </cell>
          <cell r="F385" t="str">
            <v>ANIMATION</v>
          </cell>
          <cell r="I385" t="str">
            <v>INK &amp; PAINT</v>
          </cell>
          <cell r="L385" t="str">
            <v>ALPHA</v>
          </cell>
          <cell r="N385" t="str">
            <v>BETA</v>
          </cell>
          <cell r="P385" t="str">
            <v>RTM</v>
          </cell>
          <cell r="Y385">
            <v>4</v>
          </cell>
          <cell r="Z385">
            <v>25.0642</v>
          </cell>
        </row>
        <row r="386">
          <cell r="A386" t="str">
            <v>PREP</v>
          </cell>
          <cell r="B386" t="str">
            <v>Days</v>
          </cell>
          <cell r="F386" t="str">
            <v>ANIMATION</v>
          </cell>
          <cell r="G386" t="str">
            <v>Days</v>
          </cell>
          <cell r="H386" t="str">
            <v>Frames</v>
          </cell>
          <cell r="I386" t="str">
            <v>INK &amp; PAINT</v>
          </cell>
          <cell r="J386" t="str">
            <v>Days</v>
          </cell>
          <cell r="L386" t="str">
            <v>ALPHA</v>
          </cell>
          <cell r="N386" t="str">
            <v>BETA</v>
          </cell>
          <cell r="P386" t="str">
            <v>RTM</v>
          </cell>
          <cell r="Y386">
            <v>4</v>
          </cell>
          <cell r="Z386">
            <v>25.0642</v>
          </cell>
        </row>
        <row r="387">
          <cell r="A387" t="str">
            <v>Wks</v>
          </cell>
          <cell r="B387" t="str">
            <v>Days</v>
          </cell>
          <cell r="F387" t="str">
            <v>Wks</v>
          </cell>
          <cell r="G387" t="str">
            <v>Days</v>
          </cell>
          <cell r="H387" t="str">
            <v>Frames</v>
          </cell>
          <cell r="I387" t="str">
            <v>Wks</v>
          </cell>
          <cell r="J387" t="str">
            <v>Days</v>
          </cell>
          <cell r="K387">
            <v>21</v>
          </cell>
          <cell r="M387">
            <v>29</v>
          </cell>
          <cell r="O387">
            <v>29</v>
          </cell>
          <cell r="Q387">
            <v>29</v>
          </cell>
          <cell r="Y387">
            <v>4</v>
          </cell>
          <cell r="Z387">
            <v>25.0642</v>
          </cell>
        </row>
        <row r="388">
          <cell r="A388">
            <v>1.5806</v>
          </cell>
          <cell r="B388">
            <v>25.0642</v>
          </cell>
          <cell r="F388">
            <v>1.5806</v>
          </cell>
          <cell r="G388">
            <v>25.0642</v>
          </cell>
          <cell r="H388">
            <v>158.06</v>
          </cell>
          <cell r="I388">
            <v>1.5806</v>
          </cell>
          <cell r="J388">
            <v>25.0642</v>
          </cell>
          <cell r="K388">
            <v>21</v>
          </cell>
          <cell r="M388">
            <v>29</v>
          </cell>
          <cell r="O388">
            <v>29</v>
          </cell>
          <cell r="Q388">
            <v>29</v>
          </cell>
          <cell r="Y388">
            <v>4</v>
          </cell>
          <cell r="Z388">
            <v>25.0642</v>
          </cell>
        </row>
        <row r="399">
          <cell r="Y399">
            <v>70</v>
          </cell>
          <cell r="Z399">
            <v>11.0642</v>
          </cell>
        </row>
        <row r="400">
          <cell r="Y400">
            <v>70</v>
          </cell>
          <cell r="Z400">
            <v>11.0642</v>
          </cell>
        </row>
        <row r="403">
          <cell r="N403" t="str">
            <v>ENGINEERING</v>
          </cell>
          <cell r="Y403" t="str">
            <v>WK Count</v>
          </cell>
          <cell r="Z403" t="str">
            <v>Total Days</v>
          </cell>
        </row>
        <row r="404">
          <cell r="N404" t="str">
            <v>ENGINEERING</v>
          </cell>
          <cell r="Y404" t="str">
            <v>WK Count</v>
          </cell>
          <cell r="Z404" t="str">
            <v>Total Days</v>
          </cell>
        </row>
        <row r="405">
          <cell r="A405" t="str">
            <v>PREP</v>
          </cell>
          <cell r="F405" t="str">
            <v>ANIMATION</v>
          </cell>
          <cell r="I405" t="str">
            <v>INK &amp; PAINT</v>
          </cell>
          <cell r="L405" t="str">
            <v>ALPHA</v>
          </cell>
          <cell r="N405" t="str">
            <v>BETA</v>
          </cell>
          <cell r="P405" t="str">
            <v>RTM</v>
          </cell>
          <cell r="Y405">
            <v>7</v>
          </cell>
          <cell r="Z405">
            <v>49</v>
          </cell>
        </row>
        <row r="406">
          <cell r="A406" t="str">
            <v>PREP</v>
          </cell>
          <cell r="B406" t="str">
            <v>Days</v>
          </cell>
          <cell r="F406" t="str">
            <v>ANIMATION</v>
          </cell>
          <cell r="G406" t="str">
            <v>Days</v>
          </cell>
          <cell r="H406" t="str">
            <v>Frames</v>
          </cell>
          <cell r="I406" t="str">
            <v>INK &amp; PAINT</v>
          </cell>
          <cell r="J406" t="str">
            <v>Days</v>
          </cell>
          <cell r="L406" t="str">
            <v>ALPHA</v>
          </cell>
          <cell r="N406" t="str">
            <v>BETA</v>
          </cell>
          <cell r="P406" t="str">
            <v>RTM</v>
          </cell>
          <cell r="Y406">
            <v>7</v>
          </cell>
          <cell r="Z406">
            <v>49</v>
          </cell>
        </row>
        <row r="407">
          <cell r="A407" t="str">
            <v>Wks</v>
          </cell>
          <cell r="B407" t="str">
            <v>Days</v>
          </cell>
          <cell r="F407" t="str">
            <v>Wks</v>
          </cell>
          <cell r="G407" t="str">
            <v>Days</v>
          </cell>
          <cell r="H407" t="str">
            <v>Frames</v>
          </cell>
          <cell r="I407" t="str">
            <v>Wks</v>
          </cell>
          <cell r="J407" t="str">
            <v>Days</v>
          </cell>
          <cell r="K407">
            <v>21</v>
          </cell>
          <cell r="M407">
            <v>29</v>
          </cell>
          <cell r="O407">
            <v>29</v>
          </cell>
          <cell r="Q407">
            <v>29</v>
          </cell>
          <cell r="Y407">
            <v>7</v>
          </cell>
          <cell r="Z407">
            <v>49</v>
          </cell>
        </row>
        <row r="408">
          <cell r="A408">
            <v>5</v>
          </cell>
          <cell r="B408">
            <v>49</v>
          </cell>
          <cell r="F408">
            <v>5</v>
          </cell>
          <cell r="G408">
            <v>49</v>
          </cell>
          <cell r="H408">
            <v>500</v>
          </cell>
          <cell r="I408">
            <v>5</v>
          </cell>
          <cell r="J408">
            <v>49</v>
          </cell>
          <cell r="K408">
            <v>21</v>
          </cell>
          <cell r="M408">
            <v>29</v>
          </cell>
          <cell r="O408">
            <v>29</v>
          </cell>
          <cell r="Q408">
            <v>29</v>
          </cell>
          <cell r="Y408">
            <v>7</v>
          </cell>
          <cell r="Z408">
            <v>49</v>
          </cell>
        </row>
        <row r="419">
          <cell r="Y419">
            <v>91</v>
          </cell>
          <cell r="Z419">
            <v>35</v>
          </cell>
        </row>
        <row r="420">
          <cell r="Y420">
            <v>91</v>
          </cell>
          <cell r="Z420">
            <v>35</v>
          </cell>
        </row>
        <row r="423">
          <cell r="N423" t="str">
            <v>ENGINEERING</v>
          </cell>
          <cell r="Y423" t="str">
            <v>WK Count</v>
          </cell>
          <cell r="Z423" t="str">
            <v>Total Days</v>
          </cell>
        </row>
        <row r="424">
          <cell r="N424" t="str">
            <v>ENGINEERING</v>
          </cell>
          <cell r="Y424" t="str">
            <v>WK Count</v>
          </cell>
          <cell r="Z424" t="str">
            <v>Total Days</v>
          </cell>
        </row>
        <row r="425">
          <cell r="A425" t="str">
            <v>PREP</v>
          </cell>
          <cell r="F425" t="str">
            <v>ANIMATION</v>
          </cell>
          <cell r="I425" t="str">
            <v>INK &amp; PAINT</v>
          </cell>
          <cell r="L425" t="str">
            <v>ALPHA</v>
          </cell>
          <cell r="N425" t="str">
            <v>BETA</v>
          </cell>
          <cell r="P425" t="str">
            <v>RTM</v>
          </cell>
          <cell r="Y425">
            <v>4</v>
          </cell>
          <cell r="Z425">
            <v>25.0642</v>
          </cell>
        </row>
        <row r="426">
          <cell r="A426" t="str">
            <v>PREP</v>
          </cell>
          <cell r="B426" t="str">
            <v>Days</v>
          </cell>
          <cell r="F426" t="str">
            <v>ANIMATION</v>
          </cell>
          <cell r="G426" t="str">
            <v>Days</v>
          </cell>
          <cell r="H426" t="str">
            <v>Frames</v>
          </cell>
          <cell r="I426" t="str">
            <v>INK &amp; PAINT</v>
          </cell>
          <cell r="J426" t="str">
            <v>Days</v>
          </cell>
          <cell r="L426" t="str">
            <v>ALPHA</v>
          </cell>
          <cell r="N426" t="str">
            <v>BETA</v>
          </cell>
          <cell r="P426" t="str">
            <v>RTM</v>
          </cell>
          <cell r="Y426">
            <v>4</v>
          </cell>
          <cell r="Z426">
            <v>25.0642</v>
          </cell>
        </row>
        <row r="427">
          <cell r="A427" t="str">
            <v>Wks</v>
          </cell>
          <cell r="B427" t="str">
            <v>Days</v>
          </cell>
          <cell r="F427" t="str">
            <v>Wks</v>
          </cell>
          <cell r="G427" t="str">
            <v>Days</v>
          </cell>
          <cell r="H427" t="str">
            <v>Frames</v>
          </cell>
          <cell r="I427" t="str">
            <v>Wks</v>
          </cell>
          <cell r="J427" t="str">
            <v>Days</v>
          </cell>
          <cell r="K427">
            <v>21</v>
          </cell>
          <cell r="M427">
            <v>29</v>
          </cell>
          <cell r="O427">
            <v>29</v>
          </cell>
          <cell r="Q427">
            <v>29</v>
          </cell>
          <cell r="Y427">
            <v>4</v>
          </cell>
          <cell r="Z427">
            <v>25.0642</v>
          </cell>
        </row>
        <row r="428">
          <cell r="A428">
            <v>1.5806</v>
          </cell>
          <cell r="B428">
            <v>25.0642</v>
          </cell>
          <cell r="F428">
            <v>1.5806</v>
          </cell>
          <cell r="G428">
            <v>25.0642</v>
          </cell>
          <cell r="H428">
            <v>158.06</v>
          </cell>
          <cell r="I428">
            <v>1.5806</v>
          </cell>
          <cell r="J428">
            <v>25.0642</v>
          </cell>
          <cell r="K428">
            <v>21</v>
          </cell>
          <cell r="M428">
            <v>29</v>
          </cell>
          <cell r="O428">
            <v>29</v>
          </cell>
          <cell r="Q428">
            <v>29</v>
          </cell>
          <cell r="Y428">
            <v>4</v>
          </cell>
          <cell r="Z428">
            <v>25.0642</v>
          </cell>
        </row>
        <row r="439">
          <cell r="Y439">
            <v>70</v>
          </cell>
          <cell r="Z439">
            <v>11.0642</v>
          </cell>
        </row>
        <row r="440">
          <cell r="Y440">
            <v>70</v>
          </cell>
          <cell r="Z440">
            <v>11.0642</v>
          </cell>
        </row>
        <row r="443">
          <cell r="N443" t="str">
            <v>ENGINEERING</v>
          </cell>
          <cell r="Y443" t="str">
            <v>WK Count</v>
          </cell>
          <cell r="Z443" t="str">
            <v>Total Days</v>
          </cell>
        </row>
        <row r="444">
          <cell r="N444" t="str">
            <v>ENGINEERING</v>
          </cell>
          <cell r="Y444" t="str">
            <v>WK Count</v>
          </cell>
          <cell r="Z444" t="str">
            <v>Total Days</v>
          </cell>
        </row>
        <row r="445">
          <cell r="A445" t="str">
            <v>PREP</v>
          </cell>
          <cell r="F445" t="str">
            <v>ANIMATION</v>
          </cell>
          <cell r="I445" t="str">
            <v>INK &amp; PAINT</v>
          </cell>
          <cell r="L445" t="str">
            <v>ALPHA</v>
          </cell>
          <cell r="N445" t="str">
            <v>BETA</v>
          </cell>
          <cell r="P445" t="str">
            <v>RTM</v>
          </cell>
          <cell r="Y445">
            <v>4</v>
          </cell>
          <cell r="Z445">
            <v>32.440100000000001</v>
          </cell>
        </row>
        <row r="446">
          <cell r="A446" t="str">
            <v>PREP</v>
          </cell>
          <cell r="B446" t="str">
            <v>Days</v>
          </cell>
          <cell r="F446" t="str">
            <v>ANIMATION</v>
          </cell>
          <cell r="G446" t="str">
            <v>Days</v>
          </cell>
          <cell r="H446" t="str">
            <v>Frames</v>
          </cell>
          <cell r="I446" t="str">
            <v>INK &amp; PAINT</v>
          </cell>
          <cell r="J446" t="str">
            <v>Days</v>
          </cell>
          <cell r="L446" t="str">
            <v>ALPHA</v>
          </cell>
          <cell r="N446" t="str">
            <v>BETA</v>
          </cell>
          <cell r="P446" t="str">
            <v>RTM</v>
          </cell>
          <cell r="Y446">
            <v>4</v>
          </cell>
          <cell r="Z446">
            <v>32.440100000000001</v>
          </cell>
        </row>
        <row r="447">
          <cell r="A447" t="str">
            <v>Wks</v>
          </cell>
          <cell r="B447" t="str">
            <v>Days</v>
          </cell>
          <cell r="F447" t="str">
            <v>Wks</v>
          </cell>
          <cell r="G447" t="str">
            <v>Days</v>
          </cell>
          <cell r="H447" t="str">
            <v>Frames</v>
          </cell>
          <cell r="I447" t="str">
            <v>Wks</v>
          </cell>
          <cell r="J447" t="str">
            <v>Days</v>
          </cell>
          <cell r="K447">
            <v>21</v>
          </cell>
          <cell r="M447">
            <v>29</v>
          </cell>
          <cell r="O447">
            <v>29</v>
          </cell>
          <cell r="Q447">
            <v>29</v>
          </cell>
          <cell r="Y447">
            <v>4</v>
          </cell>
          <cell r="Z447">
            <v>32.440100000000001</v>
          </cell>
        </row>
        <row r="448">
          <cell r="A448">
            <v>2.6343000000000001</v>
          </cell>
          <cell r="B448">
            <v>32.440100000000001</v>
          </cell>
          <cell r="F448">
            <v>2.6343000000000001</v>
          </cell>
          <cell r="G448">
            <v>32.440100000000001</v>
          </cell>
          <cell r="H448">
            <v>263.43</v>
          </cell>
          <cell r="I448">
            <v>2.6343000000000001</v>
          </cell>
          <cell r="J448">
            <v>32.440100000000001</v>
          </cell>
          <cell r="K448">
            <v>21</v>
          </cell>
          <cell r="M448">
            <v>29</v>
          </cell>
          <cell r="O448">
            <v>29</v>
          </cell>
          <cell r="Q448">
            <v>29</v>
          </cell>
          <cell r="Y448">
            <v>4</v>
          </cell>
          <cell r="Z448">
            <v>32.440100000000001</v>
          </cell>
        </row>
        <row r="459">
          <cell r="Y459">
            <v>70</v>
          </cell>
          <cell r="Z459">
            <v>18.440100000000001</v>
          </cell>
        </row>
        <row r="460">
          <cell r="Y460">
            <v>70</v>
          </cell>
          <cell r="Z460">
            <v>18.440100000000001</v>
          </cell>
        </row>
        <row r="463">
          <cell r="N463" t="str">
            <v>ENGINEERING</v>
          </cell>
          <cell r="Y463" t="str">
            <v>WK Count</v>
          </cell>
          <cell r="Z463" t="str">
            <v>Total Days</v>
          </cell>
        </row>
        <row r="464">
          <cell r="N464" t="str">
            <v>ENGINEERING</v>
          </cell>
          <cell r="Y464" t="str">
            <v>WK Count</v>
          </cell>
          <cell r="Z464" t="str">
            <v>Total Days</v>
          </cell>
        </row>
        <row r="465">
          <cell r="A465" t="str">
            <v>PREP</v>
          </cell>
          <cell r="F465" t="str">
            <v>ANIMATION</v>
          </cell>
          <cell r="I465" t="str">
            <v>INK &amp; PAINT</v>
          </cell>
          <cell r="L465" t="str">
            <v>ALPHA</v>
          </cell>
          <cell r="N465" t="str">
            <v>BETA</v>
          </cell>
          <cell r="P465" t="str">
            <v>RTM</v>
          </cell>
          <cell r="Y465">
            <v>3</v>
          </cell>
          <cell r="Z465">
            <v>25.0642</v>
          </cell>
        </row>
        <row r="466">
          <cell r="A466" t="str">
            <v>PREP</v>
          </cell>
          <cell r="B466" t="str">
            <v>Days</v>
          </cell>
          <cell r="F466" t="str">
            <v>ANIMATION</v>
          </cell>
          <cell r="G466" t="str">
            <v>Days</v>
          </cell>
          <cell r="H466" t="str">
            <v>Frames</v>
          </cell>
          <cell r="I466" t="str">
            <v>INK &amp; PAINT</v>
          </cell>
          <cell r="J466" t="str">
            <v>Days</v>
          </cell>
          <cell r="L466" t="str">
            <v>ALPHA</v>
          </cell>
          <cell r="N466" t="str">
            <v>BETA</v>
          </cell>
          <cell r="P466" t="str">
            <v>RTM</v>
          </cell>
          <cell r="Y466">
            <v>3</v>
          </cell>
          <cell r="Z466">
            <v>25.0642</v>
          </cell>
        </row>
        <row r="467">
          <cell r="A467" t="str">
            <v>Wks</v>
          </cell>
          <cell r="B467" t="str">
            <v>Days</v>
          </cell>
          <cell r="F467" t="str">
            <v>Wks</v>
          </cell>
          <cell r="G467" t="str">
            <v>Days</v>
          </cell>
          <cell r="H467" t="str">
            <v>Frames</v>
          </cell>
          <cell r="I467" t="str">
            <v>Wks</v>
          </cell>
          <cell r="J467" t="str">
            <v>Days</v>
          </cell>
          <cell r="K467">
            <v>21</v>
          </cell>
          <cell r="M467">
            <v>29</v>
          </cell>
          <cell r="O467">
            <v>29</v>
          </cell>
          <cell r="Q467">
            <v>29</v>
          </cell>
          <cell r="Y467">
            <v>3</v>
          </cell>
          <cell r="Z467">
            <v>25.0642</v>
          </cell>
        </row>
        <row r="468">
          <cell r="A468">
            <v>1.5806</v>
          </cell>
          <cell r="B468">
            <v>25.0642</v>
          </cell>
          <cell r="F468">
            <v>1.5806</v>
          </cell>
          <cell r="G468">
            <v>25.0642</v>
          </cell>
          <cell r="H468">
            <v>158.06</v>
          </cell>
          <cell r="I468">
            <v>1.5806</v>
          </cell>
          <cell r="J468">
            <v>25.0642</v>
          </cell>
          <cell r="K468">
            <v>21</v>
          </cell>
          <cell r="M468">
            <v>29</v>
          </cell>
          <cell r="O468">
            <v>29</v>
          </cell>
          <cell r="Q468">
            <v>29</v>
          </cell>
          <cell r="Y468">
            <v>3</v>
          </cell>
          <cell r="Z468">
            <v>25.0642</v>
          </cell>
        </row>
        <row r="479">
          <cell r="Y479">
            <v>63</v>
          </cell>
          <cell r="Z479">
            <v>11.0642</v>
          </cell>
        </row>
        <row r="480">
          <cell r="Y480">
            <v>63</v>
          </cell>
          <cell r="Z480">
            <v>11.0642</v>
          </cell>
        </row>
        <row r="483">
          <cell r="N483" t="str">
            <v>ENGINEERING</v>
          </cell>
          <cell r="Y483" t="str">
            <v>WK Count</v>
          </cell>
          <cell r="Z483" t="str">
            <v>Total Days</v>
          </cell>
        </row>
        <row r="484">
          <cell r="N484" t="str">
            <v>ENGINEERING</v>
          </cell>
          <cell r="Y484" t="str">
            <v>WK Count</v>
          </cell>
          <cell r="Z484" t="str">
            <v>Total Days</v>
          </cell>
        </row>
        <row r="485">
          <cell r="A485" t="str">
            <v>PREP</v>
          </cell>
          <cell r="F485" t="str">
            <v>ANIMATION</v>
          </cell>
          <cell r="I485" t="str">
            <v>INK &amp; PAINT</v>
          </cell>
          <cell r="L485" t="str">
            <v>ALPHA</v>
          </cell>
          <cell r="N485" t="str">
            <v>BETA</v>
          </cell>
          <cell r="P485" t="str">
            <v>RTM</v>
          </cell>
          <cell r="Y485">
            <v>7</v>
          </cell>
          <cell r="Z485">
            <v>46.393619999999999</v>
          </cell>
        </row>
        <row r="486">
          <cell r="A486" t="str">
            <v>PREP</v>
          </cell>
          <cell r="B486" t="str">
            <v>Days</v>
          </cell>
          <cell r="F486" t="str">
            <v>ANIMATION</v>
          </cell>
          <cell r="G486" t="str">
            <v>Days</v>
          </cell>
          <cell r="H486" t="str">
            <v>Frames</v>
          </cell>
          <cell r="I486" t="str">
            <v>INK &amp; PAINT</v>
          </cell>
          <cell r="J486" t="str">
            <v>Days</v>
          </cell>
          <cell r="L486" t="str">
            <v>ALPHA</v>
          </cell>
          <cell r="N486" t="str">
            <v>BETA</v>
          </cell>
          <cell r="P486" t="str">
            <v>RTM</v>
          </cell>
          <cell r="Y486">
            <v>7</v>
          </cell>
          <cell r="Z486">
            <v>46.393619999999999</v>
          </cell>
        </row>
        <row r="487">
          <cell r="A487" t="str">
            <v>Wks</v>
          </cell>
          <cell r="B487" t="str">
            <v>Days</v>
          </cell>
          <cell r="F487" t="str">
            <v>Wks</v>
          </cell>
          <cell r="G487" t="str">
            <v>Days</v>
          </cell>
          <cell r="H487" t="str">
            <v>Frames</v>
          </cell>
          <cell r="I487" t="str">
            <v>Wks</v>
          </cell>
          <cell r="J487" t="str">
            <v>Days</v>
          </cell>
          <cell r="K487">
            <v>21</v>
          </cell>
          <cell r="M487">
            <v>29</v>
          </cell>
          <cell r="O487">
            <v>29</v>
          </cell>
          <cell r="Q487">
            <v>29</v>
          </cell>
          <cell r="Y487">
            <v>9</v>
          </cell>
          <cell r="Z487">
            <v>62.393619999999999</v>
          </cell>
        </row>
        <row r="488">
          <cell r="A488">
            <v>4.6276599999999997</v>
          </cell>
          <cell r="B488">
            <v>46.393619999999999</v>
          </cell>
          <cell r="F488">
            <v>4.6276599999999997</v>
          </cell>
          <cell r="G488">
            <v>62.393619999999999</v>
          </cell>
          <cell r="H488">
            <v>2313.83</v>
          </cell>
          <cell r="I488">
            <v>4.6276599999999997</v>
          </cell>
          <cell r="J488">
            <v>46.393619999999999</v>
          </cell>
          <cell r="K488">
            <v>21</v>
          </cell>
          <cell r="M488">
            <v>29</v>
          </cell>
          <cell r="O488">
            <v>29</v>
          </cell>
          <cell r="Q488">
            <v>29</v>
          </cell>
          <cell r="Y488">
            <v>6</v>
          </cell>
          <cell r="Z488">
            <v>46.393619999999999</v>
          </cell>
        </row>
        <row r="500">
          <cell r="Y500">
            <v>105</v>
          </cell>
          <cell r="Z500">
            <v>32.393619999999999</v>
          </cell>
        </row>
        <row r="501">
          <cell r="Y501">
            <v>105</v>
          </cell>
          <cell r="Z501">
            <v>32.393619999999999</v>
          </cell>
        </row>
        <row r="504">
          <cell r="N504" t="str">
            <v>ENGINEERING</v>
          </cell>
          <cell r="Y504" t="str">
            <v>WK Count</v>
          </cell>
          <cell r="Z504" t="str">
            <v>Total Days</v>
          </cell>
        </row>
        <row r="505">
          <cell r="N505" t="str">
            <v>ENGINEERING</v>
          </cell>
          <cell r="Y505" t="str">
            <v>WK Count</v>
          </cell>
          <cell r="Z505" t="str">
            <v>Total Days</v>
          </cell>
        </row>
        <row r="506">
          <cell r="A506" t="str">
            <v>PREP</v>
          </cell>
          <cell r="F506" t="str">
            <v>ANIMATION</v>
          </cell>
          <cell r="I506" t="str">
            <v>INK &amp; PAINT</v>
          </cell>
          <cell r="L506" t="str">
            <v>ALPHA</v>
          </cell>
          <cell r="N506" t="str">
            <v>BETA</v>
          </cell>
          <cell r="P506" t="str">
            <v>RTM</v>
          </cell>
          <cell r="Y506">
            <v>25</v>
          </cell>
          <cell r="Z506">
            <v>175.96809999999999</v>
          </cell>
        </row>
        <row r="507">
          <cell r="A507" t="str">
            <v>PREP</v>
          </cell>
          <cell r="B507" t="str">
            <v>Days</v>
          </cell>
          <cell r="F507" t="str">
            <v>ANIMATION</v>
          </cell>
          <cell r="G507" t="str">
            <v>Days</v>
          </cell>
          <cell r="H507" t="str">
            <v>Frames</v>
          </cell>
          <cell r="I507" t="str">
            <v>INK &amp; PAINT</v>
          </cell>
          <cell r="J507" t="str">
            <v>Days</v>
          </cell>
          <cell r="L507" t="str">
            <v>ALPHA</v>
          </cell>
          <cell r="N507" t="str">
            <v>BETA</v>
          </cell>
          <cell r="P507" t="str">
            <v>RTM</v>
          </cell>
          <cell r="Y507">
            <v>25</v>
          </cell>
          <cell r="Z507">
            <v>175.96809999999999</v>
          </cell>
        </row>
        <row r="508">
          <cell r="A508" t="str">
            <v>Wks</v>
          </cell>
          <cell r="B508" t="str">
            <v>Days</v>
          </cell>
          <cell r="F508" t="str">
            <v>Wks</v>
          </cell>
          <cell r="G508" t="str">
            <v>Days</v>
          </cell>
          <cell r="H508" t="str">
            <v>Frames</v>
          </cell>
          <cell r="I508" t="str">
            <v>Wks</v>
          </cell>
          <cell r="J508" t="str">
            <v>Days</v>
          </cell>
          <cell r="K508">
            <v>21</v>
          </cell>
          <cell r="M508">
            <v>29</v>
          </cell>
          <cell r="O508">
            <v>29</v>
          </cell>
          <cell r="Q508">
            <v>29</v>
          </cell>
          <cell r="Y508">
            <v>28</v>
          </cell>
          <cell r="Z508">
            <v>191.96809999999999</v>
          </cell>
        </row>
        <row r="509">
          <cell r="A509">
            <v>23.138300000000001</v>
          </cell>
          <cell r="B509">
            <v>175.96809999999999</v>
          </cell>
          <cell r="F509">
            <v>23.138300000000001</v>
          </cell>
          <cell r="G509">
            <v>191.96809999999999</v>
          </cell>
          <cell r="H509">
            <v>2313.83</v>
          </cell>
          <cell r="I509">
            <v>23.138300000000001</v>
          </cell>
          <cell r="J509">
            <v>175.96809999999999</v>
          </cell>
          <cell r="K509">
            <v>21</v>
          </cell>
          <cell r="M509">
            <v>29</v>
          </cell>
          <cell r="O509">
            <v>29</v>
          </cell>
          <cell r="Q509">
            <v>29</v>
          </cell>
          <cell r="Y509">
            <v>25</v>
          </cell>
          <cell r="Z509">
            <v>175.96809999999999</v>
          </cell>
        </row>
        <row r="521">
          <cell r="Y521">
            <v>238</v>
          </cell>
          <cell r="Z521">
            <v>161.96809999999999</v>
          </cell>
        </row>
        <row r="522">
          <cell r="Y522">
            <v>238</v>
          </cell>
          <cell r="Z522">
            <v>161.96809999999999</v>
          </cell>
        </row>
        <row r="525">
          <cell r="N525" t="str">
            <v>ENGINEERING</v>
          </cell>
          <cell r="Y525" t="str">
            <v>WK Count</v>
          </cell>
          <cell r="Z525" t="str">
            <v>Total Days</v>
          </cell>
        </row>
        <row r="526">
          <cell r="N526" t="str">
            <v>ENGINEERING</v>
          </cell>
          <cell r="Y526" t="str">
            <v>WK Count</v>
          </cell>
          <cell r="Z526" t="str">
            <v>Total Days</v>
          </cell>
        </row>
        <row r="527">
          <cell r="A527" t="str">
            <v>PREP</v>
          </cell>
          <cell r="F527" t="str">
            <v>ANIMATION</v>
          </cell>
          <cell r="I527" t="str">
            <v>INK &amp; PAINT</v>
          </cell>
          <cell r="L527" t="str">
            <v>ALPHA</v>
          </cell>
          <cell r="N527" t="str">
            <v>BETA</v>
          </cell>
          <cell r="P527" t="str">
            <v>RTM</v>
          </cell>
          <cell r="Y527">
            <v>14</v>
          </cell>
          <cell r="Z527">
            <v>98</v>
          </cell>
        </row>
        <row r="528">
          <cell r="A528" t="str">
            <v>PREP</v>
          </cell>
          <cell r="B528" t="str">
            <v>Days</v>
          </cell>
          <cell r="F528" t="str">
            <v>ANIMATION</v>
          </cell>
          <cell r="G528" t="str">
            <v>Days</v>
          </cell>
          <cell r="H528" t="str">
            <v>Frames</v>
          </cell>
          <cell r="I528" t="str">
            <v>INK &amp; PAINT</v>
          </cell>
          <cell r="J528" t="str">
            <v>Days</v>
          </cell>
          <cell r="L528" t="str">
            <v>ALPHA</v>
          </cell>
          <cell r="N528" t="str">
            <v>BETA</v>
          </cell>
          <cell r="P528" t="str">
            <v>RTM</v>
          </cell>
          <cell r="Y528">
            <v>14</v>
          </cell>
          <cell r="Z528">
            <v>98</v>
          </cell>
        </row>
        <row r="529">
          <cell r="A529" t="str">
            <v>Wks</v>
          </cell>
          <cell r="B529" t="str">
            <v>Days</v>
          </cell>
          <cell r="F529" t="str">
            <v>Wks</v>
          </cell>
          <cell r="G529" t="str">
            <v>Days</v>
          </cell>
          <cell r="H529" t="str">
            <v>Frames</v>
          </cell>
          <cell r="I529" t="str">
            <v>Wks</v>
          </cell>
          <cell r="J529" t="str">
            <v>Days</v>
          </cell>
          <cell r="K529">
            <v>21</v>
          </cell>
          <cell r="M529">
            <v>29</v>
          </cell>
          <cell r="O529">
            <v>29</v>
          </cell>
          <cell r="Q529">
            <v>29</v>
          </cell>
          <cell r="Y529">
            <v>17</v>
          </cell>
          <cell r="Z529">
            <v>114</v>
          </cell>
        </row>
        <row r="530">
          <cell r="A530">
            <v>12</v>
          </cell>
          <cell r="B530">
            <v>98</v>
          </cell>
          <cell r="F530">
            <v>12</v>
          </cell>
          <cell r="G530">
            <v>114</v>
          </cell>
          <cell r="H530">
            <v>6000</v>
          </cell>
          <cell r="I530">
            <v>12</v>
          </cell>
          <cell r="J530">
            <v>98</v>
          </cell>
          <cell r="K530">
            <v>21</v>
          </cell>
          <cell r="M530">
            <v>29</v>
          </cell>
          <cell r="O530">
            <v>29</v>
          </cell>
          <cell r="Q530">
            <v>29</v>
          </cell>
          <cell r="Y530">
            <v>14</v>
          </cell>
          <cell r="Z530">
            <v>98</v>
          </cell>
        </row>
        <row r="542">
          <cell r="Y542">
            <v>161</v>
          </cell>
          <cell r="Z542">
            <v>84</v>
          </cell>
        </row>
        <row r="543">
          <cell r="Y543">
            <v>161</v>
          </cell>
          <cell r="Z543">
            <v>84</v>
          </cell>
        </row>
        <row r="546">
          <cell r="N546" t="str">
            <v>ENGINEERING</v>
          </cell>
          <cell r="Y546" t="str">
            <v>WK Count</v>
          </cell>
          <cell r="Z546" t="str">
            <v>Total Days</v>
          </cell>
        </row>
        <row r="547">
          <cell r="N547" t="str">
            <v>ENGINEERING</v>
          </cell>
          <cell r="Y547" t="str">
            <v>WK Count</v>
          </cell>
          <cell r="Z547" t="str">
            <v>Total Days</v>
          </cell>
        </row>
        <row r="548">
          <cell r="A548" t="str">
            <v>PREP</v>
          </cell>
          <cell r="F548" t="str">
            <v>ANIMATION</v>
          </cell>
          <cell r="I548" t="str">
            <v>INK &amp; PAINT</v>
          </cell>
          <cell r="L548" t="str">
            <v>ALPHA</v>
          </cell>
          <cell r="N548" t="str">
            <v>BETA</v>
          </cell>
          <cell r="P548" t="str">
            <v>RTM</v>
          </cell>
          <cell r="Y548">
            <v>6</v>
          </cell>
          <cell r="Z548">
            <v>36.435933333333338</v>
          </cell>
        </row>
        <row r="549">
          <cell r="A549" t="str">
            <v>PREP</v>
          </cell>
          <cell r="B549" t="str">
            <v>Days</v>
          </cell>
          <cell r="F549" t="str">
            <v>ANIMATION</v>
          </cell>
          <cell r="G549" t="str">
            <v>Days</v>
          </cell>
          <cell r="H549" t="str">
            <v>Frames</v>
          </cell>
          <cell r="I549" t="str">
            <v>INK &amp; PAINT</v>
          </cell>
          <cell r="J549" t="str">
            <v>Days</v>
          </cell>
          <cell r="L549" t="str">
            <v>ALPHA</v>
          </cell>
          <cell r="N549" t="str">
            <v>BETA</v>
          </cell>
          <cell r="P549" t="str">
            <v>RTM</v>
          </cell>
          <cell r="Y549">
            <v>6</v>
          </cell>
          <cell r="Z549">
            <v>36.435933333333338</v>
          </cell>
        </row>
        <row r="550">
          <cell r="A550" t="str">
            <v>Wks</v>
          </cell>
          <cell r="B550" t="str">
            <v>Days</v>
          </cell>
          <cell r="F550" t="str">
            <v>Wks</v>
          </cell>
          <cell r="G550" t="str">
            <v>Days</v>
          </cell>
          <cell r="H550" t="str">
            <v>Frames</v>
          </cell>
          <cell r="I550" t="str">
            <v>Wks</v>
          </cell>
          <cell r="J550" t="str">
            <v>Days</v>
          </cell>
          <cell r="K550">
            <v>21</v>
          </cell>
          <cell r="M550">
            <v>29</v>
          </cell>
          <cell r="O550">
            <v>29</v>
          </cell>
          <cell r="Q550">
            <v>29</v>
          </cell>
          <cell r="Y550">
            <v>8</v>
          </cell>
          <cell r="Z550">
            <v>52.435933333333338</v>
          </cell>
        </row>
        <row r="551">
          <cell r="A551">
            <v>3.2051333333333334</v>
          </cell>
          <cell r="B551">
            <v>36.435933333333338</v>
          </cell>
          <cell r="F551">
            <v>3.2051333333333334</v>
          </cell>
          <cell r="G551">
            <v>52.435933333333338</v>
          </cell>
          <cell r="H551">
            <v>480.77</v>
          </cell>
          <cell r="I551">
            <v>3.2051333333333334</v>
          </cell>
          <cell r="J551">
            <v>36.435933333333338</v>
          </cell>
          <cell r="K551">
            <v>21</v>
          </cell>
          <cell r="M551">
            <v>29</v>
          </cell>
          <cell r="O551">
            <v>29</v>
          </cell>
          <cell r="Q551">
            <v>29</v>
          </cell>
          <cell r="Y551">
            <v>5</v>
          </cell>
          <cell r="Z551">
            <v>36.435933333333338</v>
          </cell>
        </row>
        <row r="563">
          <cell r="Y563">
            <v>98</v>
          </cell>
          <cell r="Z563">
            <v>22.435933333333338</v>
          </cell>
        </row>
        <row r="564">
          <cell r="Y564">
            <v>98</v>
          </cell>
          <cell r="Z564">
            <v>22.435933333333338</v>
          </cell>
        </row>
        <row r="567">
          <cell r="N567" t="str">
            <v>ENGINEERING</v>
          </cell>
          <cell r="Y567" t="str">
            <v>WK Count</v>
          </cell>
          <cell r="Z567" t="str">
            <v>Total Days</v>
          </cell>
        </row>
        <row r="568">
          <cell r="N568" t="str">
            <v>ENGINEERING</v>
          </cell>
          <cell r="Y568" t="str">
            <v>WK Count</v>
          </cell>
          <cell r="Z568" t="str">
            <v>Total Days</v>
          </cell>
        </row>
        <row r="569">
          <cell r="A569" t="str">
            <v>PREP</v>
          </cell>
          <cell r="F569" t="str">
            <v>ANIMATION</v>
          </cell>
          <cell r="I569" t="str">
            <v>INK &amp; PAINT</v>
          </cell>
          <cell r="L569" t="str">
            <v>ALPHA</v>
          </cell>
          <cell r="N569" t="str">
            <v>BETA</v>
          </cell>
          <cell r="P569" t="str">
            <v>RTM</v>
          </cell>
          <cell r="Y569">
            <v>25</v>
          </cell>
          <cell r="Z569">
            <v>175</v>
          </cell>
        </row>
        <row r="570">
          <cell r="A570" t="str">
            <v>PREP</v>
          </cell>
          <cell r="B570" t="str">
            <v>Days</v>
          </cell>
          <cell r="F570" t="str">
            <v>ANIMATION</v>
          </cell>
          <cell r="G570" t="str">
            <v>Days</v>
          </cell>
          <cell r="H570" t="str">
            <v>Frames</v>
          </cell>
          <cell r="I570" t="str">
            <v>INK &amp; PAINT</v>
          </cell>
          <cell r="J570" t="str">
            <v>Days</v>
          </cell>
          <cell r="L570" t="str">
            <v>ALPHA</v>
          </cell>
          <cell r="N570" t="str">
            <v>BETA</v>
          </cell>
          <cell r="P570" t="str">
            <v>RTM</v>
          </cell>
          <cell r="Y570">
            <v>25</v>
          </cell>
          <cell r="Z570">
            <v>175</v>
          </cell>
        </row>
        <row r="571">
          <cell r="A571" t="str">
            <v>Wks</v>
          </cell>
          <cell r="B571" t="str">
            <v>Days</v>
          </cell>
          <cell r="F571" t="str">
            <v>Wks</v>
          </cell>
          <cell r="G571" t="str">
            <v>Days</v>
          </cell>
          <cell r="H571" t="str">
            <v>Frames</v>
          </cell>
          <cell r="I571" t="str">
            <v>Wks</v>
          </cell>
          <cell r="J571" t="str">
            <v>Days</v>
          </cell>
          <cell r="K571">
            <v>21</v>
          </cell>
          <cell r="M571">
            <v>29</v>
          </cell>
          <cell r="O571">
            <v>29</v>
          </cell>
          <cell r="Q571">
            <v>29</v>
          </cell>
          <cell r="Y571">
            <v>29</v>
          </cell>
          <cell r="Z571">
            <v>201</v>
          </cell>
        </row>
        <row r="572">
          <cell r="A572">
            <v>23</v>
          </cell>
          <cell r="B572">
            <v>175</v>
          </cell>
          <cell r="F572">
            <v>23</v>
          </cell>
          <cell r="G572">
            <v>201</v>
          </cell>
          <cell r="H572">
            <v>11500</v>
          </cell>
          <cell r="I572">
            <v>23</v>
          </cell>
          <cell r="J572">
            <v>175</v>
          </cell>
          <cell r="K572">
            <v>21</v>
          </cell>
          <cell r="M572">
            <v>29</v>
          </cell>
          <cell r="O572">
            <v>29</v>
          </cell>
          <cell r="Q572">
            <v>29</v>
          </cell>
          <cell r="Y572">
            <v>25</v>
          </cell>
          <cell r="Z572">
            <v>175</v>
          </cell>
        </row>
        <row r="584">
          <cell r="Y584">
            <v>245</v>
          </cell>
          <cell r="Z584">
            <v>161</v>
          </cell>
        </row>
        <row r="585">
          <cell r="Y585">
            <v>245</v>
          </cell>
          <cell r="Z585">
            <v>161</v>
          </cell>
        </row>
        <row r="587">
          <cell r="Y587">
            <v>0</v>
          </cell>
          <cell r="Z587">
            <v>0</v>
          </cell>
        </row>
        <row r="588">
          <cell r="Y588">
            <v>0</v>
          </cell>
          <cell r="Z588">
            <v>0</v>
          </cell>
        </row>
        <row r="589">
          <cell r="Y589" t="e">
            <v>#REF!</v>
          </cell>
          <cell r="Z589" t="e">
            <v>#REF!</v>
          </cell>
        </row>
        <row r="590">
          <cell r="Y590">
            <v>0</v>
          </cell>
          <cell r="Z590">
            <v>0</v>
          </cell>
        </row>
        <row r="591">
          <cell r="Y591" t="e">
            <v>#REF!</v>
          </cell>
          <cell r="Z591" t="e">
            <v>#REF!</v>
          </cell>
        </row>
        <row r="592">
          <cell r="Y592" t="e">
            <v>#REF!</v>
          </cell>
          <cell r="Z592" t="e">
            <v>#REF!</v>
          </cell>
        </row>
        <row r="593">
          <cell r="Y593" t="e">
            <v>#REF!</v>
          </cell>
          <cell r="Z593" t="e">
            <v>#REF!</v>
          </cell>
        </row>
        <row r="594">
          <cell r="Y594" t="e">
            <v>#REF!</v>
          </cell>
          <cell r="Z594" t="e">
            <v>#REF!</v>
          </cell>
        </row>
        <row r="595">
          <cell r="Y595" t="e">
            <v>#REF!</v>
          </cell>
          <cell r="Z595" t="e">
            <v>#REF!</v>
          </cell>
        </row>
        <row r="596">
          <cell r="Y596" t="e">
            <v>#REF!</v>
          </cell>
          <cell r="Z596" t="e">
            <v>#REF!</v>
          </cell>
        </row>
        <row r="597">
          <cell r="Y597" t="e">
            <v>#REF!</v>
          </cell>
          <cell r="Z597" t="e">
            <v>#REF!</v>
          </cell>
        </row>
        <row r="598">
          <cell r="Y598" t="e">
            <v>#REF!</v>
          </cell>
          <cell r="Z598" t="e">
            <v>#REF!</v>
          </cell>
        </row>
        <row r="599">
          <cell r="Y599" t="e">
            <v>#REF!</v>
          </cell>
          <cell r="Z599" t="e">
            <v>#REF!</v>
          </cell>
        </row>
        <row r="600">
          <cell r="Y600" t="e">
            <v>#REF!</v>
          </cell>
          <cell r="Z600" t="e">
            <v>#REF!</v>
          </cell>
        </row>
        <row r="601">
          <cell r="Y601" t="e">
            <v>#REF!</v>
          </cell>
          <cell r="Z601" t="e">
            <v>#REF!</v>
          </cell>
        </row>
        <row r="602">
          <cell r="Y602" t="e">
            <v>#REF!</v>
          </cell>
          <cell r="Z602" t="e">
            <v>#REF!</v>
          </cell>
        </row>
        <row r="603">
          <cell r="Y603" t="e">
            <v>#REF!</v>
          </cell>
          <cell r="Z603" t="e">
            <v>#REF!</v>
          </cell>
        </row>
        <row r="604">
          <cell r="Y604" t="e">
            <v>#REF!</v>
          </cell>
          <cell r="Z604" t="e">
            <v>#REF!</v>
          </cell>
        </row>
        <row r="605">
          <cell r="Y605" t="e">
            <v>#REF!</v>
          </cell>
          <cell r="Z605" t="e">
            <v>#REF!</v>
          </cell>
        </row>
        <row r="606">
          <cell r="Y606" t="e">
            <v>#REF!</v>
          </cell>
          <cell r="Z606" t="e">
            <v>#REF!</v>
          </cell>
        </row>
        <row r="607">
          <cell r="Y607" t="e">
            <v>#REF!</v>
          </cell>
          <cell r="Z607" t="e">
            <v>#REF!</v>
          </cell>
        </row>
        <row r="608">
          <cell r="Y608" t="e">
            <v>#REF!</v>
          </cell>
          <cell r="Z608" t="e">
            <v>#REF!</v>
          </cell>
        </row>
        <row r="609">
          <cell r="Y609" t="e">
            <v>#REF!</v>
          </cell>
          <cell r="Z609" t="e">
            <v>#REF!</v>
          </cell>
        </row>
        <row r="610">
          <cell r="Y610">
            <v>0</v>
          </cell>
          <cell r="Z610">
            <v>0</v>
          </cell>
        </row>
        <row r="611">
          <cell r="Y611">
            <v>0</v>
          </cell>
          <cell r="Z611">
            <v>0</v>
          </cell>
        </row>
        <row r="612">
          <cell r="Y612" t="e">
            <v>#REF!</v>
          </cell>
          <cell r="Z612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E VARIABLES"/>
      <sheetName val="PRODUCT SCHEDULE"/>
      <sheetName val="DRIVEN BY RELEASE"/>
    </sheetNames>
    <sheetDataSet>
      <sheetData sheetId="0" refreshError="1">
        <row r="2">
          <cell r="N2">
            <v>36161</v>
          </cell>
        </row>
        <row r="4">
          <cell r="T4">
            <v>36164</v>
          </cell>
          <cell r="U4">
            <v>36171</v>
          </cell>
          <cell r="V4">
            <v>36178</v>
          </cell>
        </row>
        <row r="5">
          <cell r="N5">
            <v>36094</v>
          </cell>
          <cell r="T5" t="str">
            <v>Jan</v>
          </cell>
        </row>
        <row r="7">
          <cell r="N7" t="str">
            <v xml:space="preserve"> -PROJECT 1</v>
          </cell>
          <cell r="Q7">
            <v>3000</v>
          </cell>
          <cell r="R7" t="str">
            <v>WK Count</v>
          </cell>
          <cell r="S7" t="str">
            <v>Total Days</v>
          </cell>
        </row>
        <row r="8">
          <cell r="A8" t="str">
            <v>CALCULATION TABLE TO DRIVE GANTT CHART</v>
          </cell>
          <cell r="O8" t="str">
            <v>START</v>
          </cell>
          <cell r="P8" t="str">
            <v>END</v>
          </cell>
          <cell r="T8" t="str">
            <v/>
          </cell>
          <cell r="U8">
            <v>36171</v>
          </cell>
          <cell r="V8">
            <v>36178</v>
          </cell>
        </row>
        <row r="9">
          <cell r="A9" t="str">
            <v>PHASE 1</v>
          </cell>
          <cell r="C9" t="str">
            <v>PHASE 2</v>
          </cell>
          <cell r="F9" t="str">
            <v>PHASE 3</v>
          </cell>
          <cell r="L9" t="str">
            <v>RELEASE</v>
          </cell>
          <cell r="N9" t="str">
            <v>Prep Projection</v>
          </cell>
          <cell r="O9">
            <v>36165</v>
          </cell>
          <cell r="P9">
            <v>36231.5</v>
          </cell>
          <cell r="Q9">
            <v>400</v>
          </cell>
          <cell r="R9">
            <v>9</v>
          </cell>
          <cell r="S9">
            <v>66.5</v>
          </cell>
          <cell r="T9" t="str">
            <v/>
          </cell>
          <cell r="U9">
            <v>100</v>
          </cell>
          <cell r="V9">
            <v>200</v>
          </cell>
        </row>
        <row r="10">
          <cell r="A10" t="str">
            <v>Wks</v>
          </cell>
          <cell r="B10" t="str">
            <v>Days</v>
          </cell>
          <cell r="C10" t="str">
            <v>Wks</v>
          </cell>
          <cell r="D10" t="str">
            <v>Days</v>
          </cell>
          <cell r="E10" t="str">
            <v>UNITS</v>
          </cell>
          <cell r="F10" t="str">
            <v>Wks</v>
          </cell>
          <cell r="G10" t="str">
            <v>Days</v>
          </cell>
          <cell r="H10" t="str">
            <v>ALPHA</v>
          </cell>
          <cell r="I10" t="str">
            <v>BETA</v>
          </cell>
          <cell r="J10" t="str">
            <v>RTM</v>
          </cell>
          <cell r="N10" t="str">
            <v>Animation Projection</v>
          </cell>
          <cell r="O10">
            <v>36179</v>
          </cell>
          <cell r="P10">
            <v>36244</v>
          </cell>
          <cell r="Q10">
            <v>600</v>
          </cell>
          <cell r="R10">
            <v>9</v>
          </cell>
          <cell r="S10">
            <v>65</v>
          </cell>
          <cell r="T10" t="str">
            <v/>
          </cell>
          <cell r="U10" t="str">
            <v/>
          </cell>
          <cell r="V10" t="str">
            <v/>
          </cell>
        </row>
        <row r="11">
          <cell r="A11">
            <v>7.5</v>
          </cell>
          <cell r="B11">
            <v>66.5</v>
          </cell>
          <cell r="C11">
            <v>5</v>
          </cell>
          <cell r="D11">
            <v>65</v>
          </cell>
          <cell r="E11">
            <v>3000</v>
          </cell>
          <cell r="F11">
            <v>5</v>
          </cell>
          <cell r="G11">
            <v>49</v>
          </cell>
          <cell r="H11">
            <v>21</v>
          </cell>
          <cell r="I11">
            <v>29</v>
          </cell>
          <cell r="J11">
            <v>29</v>
          </cell>
          <cell r="K11">
            <v>29</v>
          </cell>
          <cell r="N11" t="str">
            <v>Ink &amp; Paint Projection</v>
          </cell>
          <cell r="O11">
            <v>36209</v>
          </cell>
          <cell r="P11">
            <v>36258</v>
          </cell>
          <cell r="Q11">
            <v>600</v>
          </cell>
          <cell r="R11">
            <v>7</v>
          </cell>
          <cell r="S11">
            <v>49</v>
          </cell>
          <cell r="T11" t="str">
            <v/>
          </cell>
          <cell r="U11" t="str">
            <v/>
          </cell>
          <cell r="V11" t="str">
            <v/>
          </cell>
        </row>
        <row r="12">
          <cell r="N12" t="str">
            <v>Engineering</v>
          </cell>
          <cell r="O12">
            <v>36230</v>
          </cell>
          <cell r="P12">
            <v>36344</v>
          </cell>
          <cell r="Q12">
            <v>250</v>
          </cell>
          <cell r="R12">
            <v>16</v>
          </cell>
          <cell r="S12">
            <v>114</v>
          </cell>
          <cell r="T12" t="str">
            <v/>
          </cell>
          <cell r="U12" t="str">
            <v/>
          </cell>
          <cell r="V12" t="str">
            <v/>
          </cell>
        </row>
        <row r="13">
          <cell r="C13" t="str">
            <v>ENGINEERING</v>
          </cell>
          <cell r="F13" t="str">
            <v>TESTING</v>
          </cell>
          <cell r="N13" t="str">
            <v>Testing</v>
          </cell>
          <cell r="O13">
            <v>36277</v>
          </cell>
          <cell r="P13">
            <v>36359.5</v>
          </cell>
          <cell r="Q13">
            <v>400</v>
          </cell>
          <cell r="R13">
            <v>11</v>
          </cell>
          <cell r="S13">
            <v>82.5</v>
          </cell>
          <cell r="T13" t="str">
            <v/>
          </cell>
          <cell r="U13" t="str">
            <v/>
          </cell>
          <cell r="V13" t="str">
            <v/>
          </cell>
        </row>
        <row r="14">
          <cell r="B14" t="str">
            <v>Days</v>
          </cell>
          <cell r="C14" t="str">
            <v>Wks</v>
          </cell>
          <cell r="D14" t="str">
            <v>Days</v>
          </cell>
          <cell r="E14" t="str">
            <v>Days</v>
          </cell>
          <cell r="F14" t="str">
            <v>Wks</v>
          </cell>
          <cell r="G14" t="str">
            <v>Days</v>
          </cell>
          <cell r="N14" t="str">
            <v>Rtm</v>
          </cell>
          <cell r="O14">
            <v>36359.5</v>
          </cell>
          <cell r="R14">
            <v>11</v>
          </cell>
          <cell r="S14" t="str">
            <v>Days</v>
          </cell>
          <cell r="T14" t="str">
            <v/>
          </cell>
          <cell r="U14" t="str">
            <v/>
          </cell>
          <cell r="V14" t="str">
            <v/>
          </cell>
        </row>
        <row r="15">
          <cell r="B15">
            <v>14</v>
          </cell>
          <cell r="C15">
            <v>12</v>
          </cell>
          <cell r="D15">
            <v>114</v>
          </cell>
          <cell r="E15">
            <v>812</v>
          </cell>
          <cell r="F15">
            <v>7.5</v>
          </cell>
          <cell r="G15">
            <v>82.5</v>
          </cell>
          <cell r="O15" t="str">
            <v>PROJECTED RTM</v>
          </cell>
          <cell r="Q15">
            <v>36337</v>
          </cell>
          <cell r="R15">
            <v>105</v>
          </cell>
          <cell r="S15">
            <v>35</v>
          </cell>
        </row>
        <row r="16">
          <cell r="O16" t="str">
            <v>PROJECTED STREET</v>
          </cell>
          <cell r="Q16">
            <v>36367</v>
          </cell>
        </row>
        <row r="17">
          <cell r="O17" t="str">
            <v>+ or - Scheduled Date</v>
          </cell>
          <cell r="Q17">
            <v>0</v>
          </cell>
        </row>
        <row r="19">
          <cell r="N19" t="str">
            <v>PROJECT 2</v>
          </cell>
          <cell r="Q19">
            <v>3000</v>
          </cell>
          <cell r="R19" t="str">
            <v>WK Count</v>
          </cell>
          <cell r="S19" t="str">
            <v>Total Days</v>
          </cell>
        </row>
        <row r="20">
          <cell r="A20" t="str">
            <v>CALCULATION TABLE TO DRIVE GANTT CHART</v>
          </cell>
          <cell r="O20" t="str">
            <v>START</v>
          </cell>
          <cell r="P20" t="str">
            <v>END</v>
          </cell>
          <cell r="T20" t="str">
            <v/>
          </cell>
          <cell r="U20" t="str">
            <v/>
          </cell>
          <cell r="V20" t="str">
            <v/>
          </cell>
        </row>
        <row r="21">
          <cell r="A21" t="str">
            <v>PHASE 1</v>
          </cell>
          <cell r="C21" t="str">
            <v>PHASE 2</v>
          </cell>
          <cell r="F21" t="str">
            <v>PHASE 3</v>
          </cell>
          <cell r="L21" t="str">
            <v>RELEASE</v>
          </cell>
          <cell r="N21" t="str">
            <v>Prep Projection</v>
          </cell>
          <cell r="O21">
            <v>36196</v>
          </cell>
          <cell r="P21">
            <v>36262.5</v>
          </cell>
          <cell r="Q21">
            <v>400</v>
          </cell>
          <cell r="R21">
            <v>10</v>
          </cell>
          <cell r="S21">
            <v>66.5</v>
          </cell>
          <cell r="T21" t="str">
            <v/>
          </cell>
          <cell r="U21" t="str">
            <v/>
          </cell>
          <cell r="V21" t="str">
            <v/>
          </cell>
        </row>
        <row r="22">
          <cell r="A22" t="str">
            <v>Wks</v>
          </cell>
          <cell r="B22" t="str">
            <v>Days</v>
          </cell>
          <cell r="C22" t="str">
            <v>Wks</v>
          </cell>
          <cell r="D22" t="str">
            <v>Days</v>
          </cell>
          <cell r="E22" t="str">
            <v>UNITS</v>
          </cell>
          <cell r="F22" t="str">
            <v>Wks</v>
          </cell>
          <cell r="G22" t="str">
            <v>Days</v>
          </cell>
          <cell r="H22" t="str">
            <v>ALPHA</v>
          </cell>
          <cell r="I22" t="str">
            <v>BETA</v>
          </cell>
          <cell r="J22" t="str">
            <v>RTM</v>
          </cell>
          <cell r="N22" t="str">
            <v>Animation Projection</v>
          </cell>
          <cell r="O22">
            <v>36210</v>
          </cell>
          <cell r="P22">
            <v>36282</v>
          </cell>
          <cell r="Q22">
            <v>500</v>
          </cell>
          <cell r="R22">
            <v>10</v>
          </cell>
          <cell r="S22">
            <v>72</v>
          </cell>
          <cell r="T22" t="str">
            <v/>
          </cell>
          <cell r="U22" t="str">
            <v/>
          </cell>
          <cell r="V22" t="str">
            <v/>
          </cell>
        </row>
        <row r="23">
          <cell r="A23">
            <v>7.5</v>
          </cell>
          <cell r="B23">
            <v>66.5</v>
          </cell>
          <cell r="C23">
            <v>6</v>
          </cell>
          <cell r="D23">
            <v>72</v>
          </cell>
          <cell r="E23">
            <v>3000</v>
          </cell>
          <cell r="F23">
            <v>6</v>
          </cell>
          <cell r="G23">
            <v>56</v>
          </cell>
          <cell r="H23">
            <v>21</v>
          </cell>
          <cell r="I23">
            <v>29</v>
          </cell>
          <cell r="J23">
            <v>29</v>
          </cell>
          <cell r="K23">
            <v>29</v>
          </cell>
          <cell r="N23" t="str">
            <v>Ink &amp; Paint Projection</v>
          </cell>
          <cell r="O23">
            <v>36240</v>
          </cell>
          <cell r="P23">
            <v>36296</v>
          </cell>
          <cell r="Q23">
            <v>500</v>
          </cell>
          <cell r="R23">
            <v>8</v>
          </cell>
          <cell r="S23">
            <v>56</v>
          </cell>
          <cell r="T23" t="str">
            <v/>
          </cell>
          <cell r="U23" t="str">
            <v/>
          </cell>
          <cell r="V23" t="str">
            <v/>
          </cell>
        </row>
        <row r="24">
          <cell r="N24" t="str">
            <v>Engineering</v>
          </cell>
          <cell r="O24">
            <v>36261</v>
          </cell>
          <cell r="P24">
            <v>36375</v>
          </cell>
          <cell r="Q24">
            <v>250</v>
          </cell>
          <cell r="R24">
            <v>17</v>
          </cell>
          <cell r="S24">
            <v>114</v>
          </cell>
          <cell r="T24" t="str">
            <v/>
          </cell>
          <cell r="U24" t="str">
            <v/>
          </cell>
          <cell r="V24" t="str">
            <v/>
          </cell>
        </row>
        <row r="25">
          <cell r="C25" t="str">
            <v>ENGINEERING</v>
          </cell>
          <cell r="F25" t="str">
            <v>TESTING</v>
          </cell>
          <cell r="N25" t="str">
            <v>Testing</v>
          </cell>
          <cell r="O25">
            <v>36308</v>
          </cell>
          <cell r="P25">
            <v>36390.5</v>
          </cell>
          <cell r="Q25">
            <v>400</v>
          </cell>
          <cell r="R25">
            <v>12</v>
          </cell>
          <cell r="S25">
            <v>82.5</v>
          </cell>
          <cell r="T25" t="str">
            <v/>
          </cell>
          <cell r="U25" t="str">
            <v/>
          </cell>
          <cell r="V25" t="str">
            <v/>
          </cell>
        </row>
        <row r="26">
          <cell r="B26" t="str">
            <v>Days</v>
          </cell>
          <cell r="C26" t="str">
            <v>Wks</v>
          </cell>
          <cell r="D26" t="str">
            <v>Days</v>
          </cell>
          <cell r="E26" t="str">
            <v>Days</v>
          </cell>
          <cell r="F26" t="str">
            <v>Wks</v>
          </cell>
          <cell r="G26" t="str">
            <v>Days</v>
          </cell>
          <cell r="N26" t="str">
            <v>Rtm</v>
          </cell>
          <cell r="O26">
            <v>36390.5</v>
          </cell>
          <cell r="P26" t="e">
            <v>#VALUE!</v>
          </cell>
          <cell r="Q26">
            <v>400</v>
          </cell>
          <cell r="R26">
            <v>12</v>
          </cell>
          <cell r="S26" t="str">
            <v>Days</v>
          </cell>
          <cell r="T26" t="str">
            <v/>
          </cell>
          <cell r="U26" t="str">
            <v/>
          </cell>
          <cell r="V26" t="str">
            <v/>
          </cell>
        </row>
        <row r="27">
          <cell r="B27">
            <v>14</v>
          </cell>
          <cell r="C27">
            <v>12</v>
          </cell>
          <cell r="D27">
            <v>114</v>
          </cell>
          <cell r="E27">
            <v>812</v>
          </cell>
          <cell r="F27">
            <v>7.5</v>
          </cell>
          <cell r="G27">
            <v>82.5</v>
          </cell>
          <cell r="O27" t="str">
            <v>PROJECTED RTM</v>
          </cell>
          <cell r="Q27">
            <v>36375</v>
          </cell>
          <cell r="R27">
            <v>112</v>
          </cell>
          <cell r="S27">
            <v>42</v>
          </cell>
        </row>
        <row r="28">
          <cell r="O28" t="str">
            <v>PROJECTED STREET</v>
          </cell>
          <cell r="Q28">
            <v>36405</v>
          </cell>
        </row>
        <row r="29">
          <cell r="O29" t="str">
            <v>+ or - Scheduled Date</v>
          </cell>
          <cell r="Q29">
            <v>0</v>
          </cell>
        </row>
        <row r="31">
          <cell r="N31" t="str">
            <v>PROJECT 3</v>
          </cell>
          <cell r="Q31">
            <v>3000</v>
          </cell>
          <cell r="R31" t="str">
            <v>WK Count</v>
          </cell>
          <cell r="S31" t="str">
            <v>Total Days</v>
          </cell>
        </row>
        <row r="32">
          <cell r="A32" t="str">
            <v>CALCULATION TABLE TO DRIVE GANTT CHART</v>
          </cell>
          <cell r="O32" t="str">
            <v>START</v>
          </cell>
          <cell r="P32" t="str">
            <v>END</v>
          </cell>
          <cell r="T32" t="str">
            <v/>
          </cell>
          <cell r="U32" t="str">
            <v/>
          </cell>
          <cell r="V32" t="str">
            <v/>
          </cell>
        </row>
        <row r="33">
          <cell r="A33" t="str">
            <v>PHASE 1</v>
          </cell>
          <cell r="C33" t="str">
            <v>PHASE 2</v>
          </cell>
          <cell r="F33" t="str">
            <v>PHASE 3</v>
          </cell>
          <cell r="L33" t="str">
            <v>RELEASE</v>
          </cell>
          <cell r="N33" t="str">
            <v>Prep Projection</v>
          </cell>
          <cell r="O33">
            <v>36241</v>
          </cell>
          <cell r="P33">
            <v>36307.5</v>
          </cell>
          <cell r="Q33">
            <v>400</v>
          </cell>
          <cell r="R33">
            <v>10</v>
          </cell>
          <cell r="S33">
            <v>66.5</v>
          </cell>
          <cell r="T33" t="str">
            <v/>
          </cell>
          <cell r="U33" t="str">
            <v/>
          </cell>
          <cell r="V33" t="str">
            <v/>
          </cell>
        </row>
        <row r="34">
          <cell r="A34" t="str">
            <v>Wks</v>
          </cell>
          <cell r="B34" t="str">
            <v>Days</v>
          </cell>
          <cell r="C34" t="str">
            <v>Wks</v>
          </cell>
          <cell r="D34" t="str">
            <v>Days</v>
          </cell>
          <cell r="E34" t="str">
            <v>UNITS</v>
          </cell>
          <cell r="F34" t="str">
            <v>Wks</v>
          </cell>
          <cell r="G34" t="str">
            <v>Days</v>
          </cell>
          <cell r="H34" t="str">
            <v>ALPHA</v>
          </cell>
          <cell r="I34" t="str">
            <v>BETA</v>
          </cell>
          <cell r="J34" t="str">
            <v>RTM</v>
          </cell>
          <cell r="N34" t="str">
            <v>Animation Projection</v>
          </cell>
          <cell r="O34">
            <v>36255</v>
          </cell>
          <cell r="P34">
            <v>36327</v>
          </cell>
          <cell r="Q34">
            <v>500</v>
          </cell>
          <cell r="R34">
            <v>11</v>
          </cell>
          <cell r="S34">
            <v>72</v>
          </cell>
          <cell r="T34" t="str">
            <v/>
          </cell>
          <cell r="U34" t="str">
            <v/>
          </cell>
          <cell r="V34" t="str">
            <v/>
          </cell>
        </row>
        <row r="35">
          <cell r="A35">
            <v>7.5</v>
          </cell>
          <cell r="B35">
            <v>66.5</v>
          </cell>
          <cell r="C35">
            <v>6</v>
          </cell>
          <cell r="D35">
            <v>72</v>
          </cell>
          <cell r="E35">
            <v>3000</v>
          </cell>
          <cell r="F35">
            <v>6</v>
          </cell>
          <cell r="G35">
            <v>56</v>
          </cell>
          <cell r="H35">
            <v>21</v>
          </cell>
          <cell r="I35">
            <v>29</v>
          </cell>
          <cell r="J35">
            <v>29</v>
          </cell>
          <cell r="K35">
            <v>29</v>
          </cell>
          <cell r="N35" t="str">
            <v>Ink &amp; Paint Projection</v>
          </cell>
          <cell r="O35">
            <v>36285</v>
          </cell>
          <cell r="P35">
            <v>36341</v>
          </cell>
          <cell r="Q35">
            <v>500</v>
          </cell>
          <cell r="R35">
            <v>8</v>
          </cell>
          <cell r="S35">
            <v>56</v>
          </cell>
          <cell r="T35" t="str">
            <v/>
          </cell>
          <cell r="U35" t="str">
            <v/>
          </cell>
          <cell r="V35" t="str">
            <v/>
          </cell>
        </row>
        <row r="36">
          <cell r="N36" t="str">
            <v>Engineering</v>
          </cell>
          <cell r="O36">
            <v>36306</v>
          </cell>
          <cell r="P36">
            <v>36420</v>
          </cell>
          <cell r="Q36">
            <v>250</v>
          </cell>
          <cell r="R36">
            <v>16</v>
          </cell>
          <cell r="S36">
            <v>114</v>
          </cell>
          <cell r="T36" t="str">
            <v/>
          </cell>
          <cell r="U36" t="str">
            <v/>
          </cell>
          <cell r="V36" t="str">
            <v/>
          </cell>
        </row>
        <row r="37">
          <cell r="C37" t="str">
            <v>ENGINEERING</v>
          </cell>
          <cell r="F37" t="str">
            <v>TESTING</v>
          </cell>
          <cell r="N37" t="str">
            <v>Testing</v>
          </cell>
          <cell r="O37">
            <v>36353</v>
          </cell>
          <cell r="P37">
            <v>36435.5</v>
          </cell>
          <cell r="Q37">
            <v>400</v>
          </cell>
          <cell r="R37">
            <v>12</v>
          </cell>
          <cell r="S37">
            <v>82.5</v>
          </cell>
          <cell r="T37" t="str">
            <v/>
          </cell>
          <cell r="U37" t="str">
            <v/>
          </cell>
          <cell r="V37" t="str">
            <v/>
          </cell>
        </row>
        <row r="38">
          <cell r="B38" t="str">
            <v>Days</v>
          </cell>
          <cell r="C38" t="str">
            <v>Wks</v>
          </cell>
          <cell r="D38" t="str">
            <v>Days</v>
          </cell>
          <cell r="E38" t="str">
            <v>Days</v>
          </cell>
          <cell r="F38" t="str">
            <v>Wks</v>
          </cell>
          <cell r="G38" t="str">
            <v>Days</v>
          </cell>
          <cell r="N38" t="str">
            <v>Rtm</v>
          </cell>
          <cell r="O38">
            <v>36435.5</v>
          </cell>
          <cell r="P38" t="e">
            <v>#VALUE!</v>
          </cell>
          <cell r="Q38">
            <v>400</v>
          </cell>
          <cell r="R38">
            <v>12</v>
          </cell>
          <cell r="S38" t="str">
            <v>Days</v>
          </cell>
          <cell r="T38" t="str">
            <v/>
          </cell>
          <cell r="U38" t="str">
            <v/>
          </cell>
          <cell r="V38" t="str">
            <v/>
          </cell>
        </row>
        <row r="39">
          <cell r="B39">
            <v>14</v>
          </cell>
          <cell r="C39">
            <v>12</v>
          </cell>
          <cell r="D39">
            <v>114</v>
          </cell>
          <cell r="E39">
            <v>812</v>
          </cell>
          <cell r="F39">
            <v>7.5</v>
          </cell>
          <cell r="G39">
            <v>82.5</v>
          </cell>
          <cell r="O39" t="str">
            <v>PROJECTED RTM</v>
          </cell>
          <cell r="Q39">
            <v>36420</v>
          </cell>
          <cell r="R39">
            <v>119</v>
          </cell>
          <cell r="S39">
            <v>42</v>
          </cell>
        </row>
        <row r="40">
          <cell r="O40" t="str">
            <v>PROJECTED STREET</v>
          </cell>
          <cell r="Q40">
            <v>36450</v>
          </cell>
        </row>
        <row r="41">
          <cell r="O41" t="str">
            <v>+ or - Scheduled Date</v>
          </cell>
          <cell r="Q41">
            <v>0</v>
          </cell>
        </row>
        <row r="43">
          <cell r="N43" t="str">
            <v>PROJECT 4</v>
          </cell>
          <cell r="Q43">
            <v>3000</v>
          </cell>
          <cell r="R43" t="str">
            <v>WK Count</v>
          </cell>
          <cell r="S43" t="str">
            <v>Total Days</v>
          </cell>
        </row>
        <row r="44">
          <cell r="A44" t="str">
            <v>CALCULATION TABLE TO DRIVE GANTT CHART</v>
          </cell>
          <cell r="O44" t="str">
            <v>START</v>
          </cell>
          <cell r="P44" t="str">
            <v>END</v>
          </cell>
          <cell r="T44" t="str">
            <v/>
          </cell>
          <cell r="U44" t="str">
            <v/>
          </cell>
          <cell r="V44" t="str">
            <v/>
          </cell>
        </row>
        <row r="45">
          <cell r="A45" t="str">
            <v>PHASE 1</v>
          </cell>
          <cell r="C45" t="str">
            <v>PHASE 2</v>
          </cell>
          <cell r="F45" t="str">
            <v>PHASE 3</v>
          </cell>
          <cell r="L45" t="str">
            <v>RELEASE</v>
          </cell>
          <cell r="N45" t="str">
            <v>Prep Projection</v>
          </cell>
          <cell r="O45">
            <v>36296</v>
          </cell>
          <cell r="P45">
            <v>36362.5</v>
          </cell>
          <cell r="Q45">
            <v>400</v>
          </cell>
          <cell r="R45">
            <v>10</v>
          </cell>
          <cell r="S45">
            <v>66.5</v>
          </cell>
          <cell r="T45" t="str">
            <v/>
          </cell>
          <cell r="U45" t="str">
            <v/>
          </cell>
          <cell r="V45" t="str">
            <v/>
          </cell>
        </row>
        <row r="46">
          <cell r="A46" t="str">
            <v>Wks</v>
          </cell>
          <cell r="B46" t="str">
            <v>Days</v>
          </cell>
          <cell r="C46" t="str">
            <v>Wks</v>
          </cell>
          <cell r="D46" t="str">
            <v>Days</v>
          </cell>
          <cell r="E46" t="str">
            <v>UNITS</v>
          </cell>
          <cell r="F46" t="str">
            <v>Wks</v>
          </cell>
          <cell r="G46" t="str">
            <v>Days</v>
          </cell>
          <cell r="H46" t="str">
            <v>ALPHA</v>
          </cell>
          <cell r="I46" t="str">
            <v>BETA</v>
          </cell>
          <cell r="J46" t="str">
            <v>RTM</v>
          </cell>
          <cell r="N46" t="str">
            <v>Animation Projection</v>
          </cell>
          <cell r="O46">
            <v>36310</v>
          </cell>
          <cell r="P46">
            <v>36375</v>
          </cell>
          <cell r="Q46">
            <v>600</v>
          </cell>
          <cell r="R46">
            <v>10</v>
          </cell>
          <cell r="S46">
            <v>65</v>
          </cell>
          <cell r="T46" t="str">
            <v/>
          </cell>
          <cell r="U46" t="str">
            <v/>
          </cell>
          <cell r="V46" t="str">
            <v/>
          </cell>
        </row>
        <row r="47">
          <cell r="A47">
            <v>7.5</v>
          </cell>
          <cell r="B47">
            <v>66.5</v>
          </cell>
          <cell r="C47">
            <v>5</v>
          </cell>
          <cell r="D47">
            <v>65</v>
          </cell>
          <cell r="E47">
            <v>3000</v>
          </cell>
          <cell r="F47">
            <v>5</v>
          </cell>
          <cell r="G47">
            <v>49</v>
          </cell>
          <cell r="H47">
            <v>21</v>
          </cell>
          <cell r="I47">
            <v>29</v>
          </cell>
          <cell r="J47">
            <v>29</v>
          </cell>
          <cell r="K47">
            <v>29</v>
          </cell>
          <cell r="N47" t="str">
            <v>Ink &amp; Paint Projection</v>
          </cell>
          <cell r="O47">
            <v>36340</v>
          </cell>
          <cell r="P47">
            <v>36389</v>
          </cell>
          <cell r="Q47">
            <v>600</v>
          </cell>
          <cell r="R47">
            <v>7</v>
          </cell>
          <cell r="S47">
            <v>49</v>
          </cell>
          <cell r="T47" t="str">
            <v/>
          </cell>
          <cell r="U47" t="str">
            <v/>
          </cell>
          <cell r="V47" t="str">
            <v/>
          </cell>
        </row>
        <row r="48">
          <cell r="N48" t="str">
            <v>Engineering</v>
          </cell>
          <cell r="O48">
            <v>36370</v>
          </cell>
          <cell r="P48">
            <v>36484</v>
          </cell>
          <cell r="Q48">
            <v>250</v>
          </cell>
          <cell r="R48">
            <v>16</v>
          </cell>
          <cell r="S48">
            <v>114</v>
          </cell>
          <cell r="T48" t="str">
            <v/>
          </cell>
          <cell r="U48" t="str">
            <v/>
          </cell>
          <cell r="V48" t="str">
            <v/>
          </cell>
        </row>
        <row r="49">
          <cell r="C49" t="str">
            <v>ENGINEERING</v>
          </cell>
          <cell r="F49" t="str">
            <v>TESTING</v>
          </cell>
          <cell r="N49" t="str">
            <v>Testing</v>
          </cell>
          <cell r="O49">
            <v>36417</v>
          </cell>
          <cell r="P49">
            <v>36499.5</v>
          </cell>
          <cell r="Q49">
            <v>400</v>
          </cell>
          <cell r="R49">
            <v>11</v>
          </cell>
          <cell r="S49">
            <v>82.5</v>
          </cell>
          <cell r="T49" t="str">
            <v/>
          </cell>
          <cell r="U49" t="str">
            <v/>
          </cell>
          <cell r="V49" t="str">
            <v/>
          </cell>
        </row>
        <row r="50">
          <cell r="B50" t="str">
            <v>Days</v>
          </cell>
          <cell r="C50" t="str">
            <v>Wks</v>
          </cell>
          <cell r="D50" t="str">
            <v>Days</v>
          </cell>
          <cell r="E50" t="str">
            <v>Days</v>
          </cell>
          <cell r="F50" t="str">
            <v>Wks</v>
          </cell>
          <cell r="G50" t="str">
            <v>Days</v>
          </cell>
          <cell r="N50" t="str">
            <v>Rtm</v>
          </cell>
          <cell r="O50">
            <v>36499.5</v>
          </cell>
          <cell r="P50" t="e">
            <v>#VALUE!</v>
          </cell>
          <cell r="Q50">
            <v>400</v>
          </cell>
          <cell r="R50">
            <v>11</v>
          </cell>
          <cell r="S50" t="str">
            <v>Days</v>
          </cell>
          <cell r="T50" t="str">
            <v/>
          </cell>
          <cell r="U50" t="str">
            <v/>
          </cell>
          <cell r="V50" t="str">
            <v/>
          </cell>
        </row>
        <row r="51">
          <cell r="B51">
            <v>14</v>
          </cell>
          <cell r="C51">
            <v>12</v>
          </cell>
          <cell r="D51">
            <v>114</v>
          </cell>
          <cell r="E51">
            <v>812</v>
          </cell>
          <cell r="F51">
            <v>7.5</v>
          </cell>
          <cell r="G51">
            <v>82.5</v>
          </cell>
          <cell r="O51" t="str">
            <v>PROJECTED RTM</v>
          </cell>
          <cell r="Q51">
            <v>36468</v>
          </cell>
          <cell r="R51">
            <v>112</v>
          </cell>
          <cell r="S51">
            <v>35</v>
          </cell>
        </row>
        <row r="52">
          <cell r="O52" t="str">
            <v>PROJECTED STREET</v>
          </cell>
          <cell r="Q52">
            <v>36498</v>
          </cell>
        </row>
        <row r="53">
          <cell r="O53" t="str">
            <v>+ or - Scheduled Date</v>
          </cell>
          <cell r="Q53">
            <v>0</v>
          </cell>
        </row>
        <row r="55">
          <cell r="N55" t="str">
            <v>PROJECT 5</v>
          </cell>
          <cell r="Q55">
            <v>3000</v>
          </cell>
          <cell r="R55" t="str">
            <v>WK Count</v>
          </cell>
          <cell r="S55" t="str">
            <v>Total Days</v>
          </cell>
        </row>
        <row r="56">
          <cell r="A56" t="str">
            <v>CALCULATION TABLE TO DRIVE GANTT CHART</v>
          </cell>
          <cell r="O56" t="str">
            <v>START</v>
          </cell>
          <cell r="P56" t="str">
            <v>END</v>
          </cell>
          <cell r="T56" t="str">
            <v/>
          </cell>
          <cell r="U56" t="str">
            <v/>
          </cell>
          <cell r="V56" t="str">
            <v/>
          </cell>
        </row>
        <row r="57">
          <cell r="A57" t="str">
            <v>PHASE 1</v>
          </cell>
          <cell r="C57" t="str">
            <v>PHASE 2</v>
          </cell>
          <cell r="F57" t="str">
            <v>PHASE 3</v>
          </cell>
          <cell r="L57" t="str">
            <v>RELEASE</v>
          </cell>
          <cell r="N57" t="str">
            <v>Prep Projection</v>
          </cell>
          <cell r="O57">
            <v>36327</v>
          </cell>
          <cell r="P57">
            <v>36393.5</v>
          </cell>
          <cell r="Q57">
            <v>400</v>
          </cell>
          <cell r="R57">
            <v>9</v>
          </cell>
          <cell r="S57">
            <v>66.5</v>
          </cell>
          <cell r="T57" t="str">
            <v/>
          </cell>
          <cell r="U57" t="str">
            <v/>
          </cell>
          <cell r="V57" t="str">
            <v/>
          </cell>
        </row>
        <row r="58">
          <cell r="A58" t="str">
            <v>Wks</v>
          </cell>
          <cell r="B58" t="str">
            <v>Days</v>
          </cell>
          <cell r="C58" t="str">
            <v>Wks</v>
          </cell>
          <cell r="D58" t="str">
            <v>Days</v>
          </cell>
          <cell r="E58" t="str">
            <v>UNITS</v>
          </cell>
          <cell r="F58" t="str">
            <v>Wks</v>
          </cell>
          <cell r="G58" t="str">
            <v>Days</v>
          </cell>
          <cell r="H58" t="str">
            <v>ALPHA</v>
          </cell>
          <cell r="I58" t="str">
            <v>BETA</v>
          </cell>
          <cell r="J58" t="str">
            <v>RTM</v>
          </cell>
          <cell r="N58" t="str">
            <v>Animation Projection</v>
          </cell>
          <cell r="O58">
            <v>36341</v>
          </cell>
          <cell r="P58">
            <v>36423.5</v>
          </cell>
          <cell r="Q58">
            <v>400</v>
          </cell>
          <cell r="R58">
            <v>12</v>
          </cell>
          <cell r="S58">
            <v>82.5</v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>
            <v>7.5</v>
          </cell>
          <cell r="B59">
            <v>66.5</v>
          </cell>
          <cell r="C59">
            <v>7.5</v>
          </cell>
          <cell r="D59">
            <v>82.5</v>
          </cell>
          <cell r="E59">
            <v>3000</v>
          </cell>
          <cell r="F59">
            <v>7.5</v>
          </cell>
          <cell r="G59">
            <v>66.5</v>
          </cell>
          <cell r="H59">
            <v>21</v>
          </cell>
          <cell r="I59">
            <v>29</v>
          </cell>
          <cell r="J59">
            <v>29</v>
          </cell>
          <cell r="K59">
            <v>29</v>
          </cell>
          <cell r="N59" t="str">
            <v>Ink &amp; Paint Projection</v>
          </cell>
          <cell r="O59">
            <v>36371</v>
          </cell>
          <cell r="P59">
            <v>36437.5</v>
          </cell>
          <cell r="Q59">
            <v>400</v>
          </cell>
          <cell r="R59">
            <v>10</v>
          </cell>
          <cell r="S59">
            <v>66.5</v>
          </cell>
          <cell r="T59" t="str">
            <v/>
          </cell>
          <cell r="U59" t="str">
            <v/>
          </cell>
          <cell r="V59" t="str">
            <v/>
          </cell>
        </row>
        <row r="60">
          <cell r="N60" t="str">
            <v>Engineering</v>
          </cell>
          <cell r="O60">
            <v>36401</v>
          </cell>
          <cell r="P60">
            <v>36515</v>
          </cell>
          <cell r="Q60">
            <v>250</v>
          </cell>
          <cell r="R60">
            <v>17</v>
          </cell>
          <cell r="S60">
            <v>114</v>
          </cell>
          <cell r="T60" t="str">
            <v/>
          </cell>
          <cell r="U60" t="str">
            <v/>
          </cell>
          <cell r="V60" t="str">
            <v/>
          </cell>
        </row>
        <row r="61">
          <cell r="C61" t="str">
            <v>ENGINEERING</v>
          </cell>
          <cell r="F61" t="str">
            <v>TESTING</v>
          </cell>
          <cell r="N61" t="str">
            <v>Testing</v>
          </cell>
          <cell r="O61">
            <v>36448</v>
          </cell>
          <cell r="P61">
            <v>36530.5</v>
          </cell>
          <cell r="Q61">
            <v>400</v>
          </cell>
          <cell r="R61">
            <v>12</v>
          </cell>
          <cell r="S61">
            <v>82.5</v>
          </cell>
          <cell r="T61" t="str">
            <v/>
          </cell>
          <cell r="U61" t="str">
            <v/>
          </cell>
          <cell r="V61" t="str">
            <v/>
          </cell>
        </row>
        <row r="62">
          <cell r="B62" t="str">
            <v>Days</v>
          </cell>
          <cell r="C62" t="str">
            <v>Wks</v>
          </cell>
          <cell r="D62" t="str">
            <v>Days</v>
          </cell>
          <cell r="E62" t="str">
            <v>Days</v>
          </cell>
          <cell r="F62" t="str">
            <v>Wks</v>
          </cell>
          <cell r="G62" t="str">
            <v>Days</v>
          </cell>
          <cell r="N62" t="str">
            <v>Rtm</v>
          </cell>
          <cell r="O62">
            <v>36530.5</v>
          </cell>
          <cell r="P62" t="e">
            <v>#VALUE!</v>
          </cell>
          <cell r="Q62">
            <v>400</v>
          </cell>
          <cell r="R62">
            <v>12</v>
          </cell>
          <cell r="S62" t="str">
            <v>Days</v>
          </cell>
          <cell r="T62" t="str">
            <v/>
          </cell>
          <cell r="U62" t="str">
            <v/>
          </cell>
          <cell r="V62" t="str">
            <v/>
          </cell>
        </row>
        <row r="63">
          <cell r="B63">
            <v>14</v>
          </cell>
          <cell r="C63">
            <v>12</v>
          </cell>
          <cell r="D63">
            <v>114</v>
          </cell>
          <cell r="E63">
            <v>812</v>
          </cell>
          <cell r="F63">
            <v>7.5</v>
          </cell>
          <cell r="G63">
            <v>82.5</v>
          </cell>
          <cell r="O63" t="str">
            <v>PROJECTED RTM</v>
          </cell>
          <cell r="Q63">
            <v>36516.5</v>
          </cell>
          <cell r="R63">
            <v>126</v>
          </cell>
          <cell r="S63">
            <v>52.5</v>
          </cell>
        </row>
        <row r="64">
          <cell r="O64" t="str">
            <v>PROJECTED STREET</v>
          </cell>
          <cell r="Q64">
            <v>36546.5</v>
          </cell>
        </row>
        <row r="65">
          <cell r="O65" t="str">
            <v>+ or - Scheduled Date</v>
          </cell>
          <cell r="Q65">
            <v>0</v>
          </cell>
        </row>
        <row r="67">
          <cell r="N67" t="str">
            <v>PROJECT 6</v>
          </cell>
          <cell r="Q67">
            <v>3000</v>
          </cell>
          <cell r="R67" t="str">
            <v>WK Count</v>
          </cell>
          <cell r="S67" t="str">
            <v>Total Days</v>
          </cell>
        </row>
        <row r="68">
          <cell r="A68" t="str">
            <v>CALCULATION TABLE TO DRIVE GANTT CHART</v>
          </cell>
          <cell r="O68" t="str">
            <v>START</v>
          </cell>
          <cell r="P68" t="str">
            <v>END</v>
          </cell>
          <cell r="T68" t="str">
            <v/>
          </cell>
          <cell r="U68" t="str">
            <v/>
          </cell>
          <cell r="V68" t="str">
            <v/>
          </cell>
        </row>
        <row r="69">
          <cell r="A69" t="str">
            <v>PHASE 1</v>
          </cell>
          <cell r="C69" t="str">
            <v>PHASE 2</v>
          </cell>
          <cell r="F69" t="str">
            <v>PHASE 3</v>
          </cell>
          <cell r="L69" t="str">
            <v>RELEASE</v>
          </cell>
          <cell r="N69" t="str">
            <v>Prep Projection</v>
          </cell>
          <cell r="O69">
            <v>36382</v>
          </cell>
          <cell r="P69">
            <v>36448.5</v>
          </cell>
          <cell r="Q69">
            <v>400</v>
          </cell>
          <cell r="R69">
            <v>9</v>
          </cell>
          <cell r="S69">
            <v>66.5</v>
          </cell>
          <cell r="T69" t="str">
            <v/>
          </cell>
          <cell r="U69" t="str">
            <v/>
          </cell>
          <cell r="V69" t="str">
            <v/>
          </cell>
        </row>
        <row r="70">
          <cell r="A70" t="str">
            <v>Wks</v>
          </cell>
          <cell r="B70" t="str">
            <v>Days</v>
          </cell>
          <cell r="C70" t="str">
            <v>Wks</v>
          </cell>
          <cell r="D70" t="str">
            <v>Days</v>
          </cell>
          <cell r="E70" t="str">
            <v>UNITS</v>
          </cell>
          <cell r="F70" t="str">
            <v>Wks</v>
          </cell>
          <cell r="G70" t="str">
            <v>Days</v>
          </cell>
          <cell r="H70" t="str">
            <v>ALPHA</v>
          </cell>
          <cell r="I70" t="str">
            <v>BETA</v>
          </cell>
          <cell r="J70" t="str">
            <v>RTM</v>
          </cell>
          <cell r="N70" t="str">
            <v>Animation Projection</v>
          </cell>
          <cell r="O70">
            <v>36396</v>
          </cell>
          <cell r="P70">
            <v>36478.5</v>
          </cell>
          <cell r="Q70">
            <v>400</v>
          </cell>
          <cell r="R70">
            <v>11</v>
          </cell>
          <cell r="S70">
            <v>82.5</v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>
            <v>7.5</v>
          </cell>
          <cell r="B71">
            <v>66.5</v>
          </cell>
          <cell r="C71">
            <v>7.5</v>
          </cell>
          <cell r="D71">
            <v>82.5</v>
          </cell>
          <cell r="E71">
            <v>3000</v>
          </cell>
          <cell r="F71">
            <v>7.5</v>
          </cell>
          <cell r="G71">
            <v>66.5</v>
          </cell>
          <cell r="H71">
            <v>21</v>
          </cell>
          <cell r="I71">
            <v>29</v>
          </cell>
          <cell r="J71">
            <v>29</v>
          </cell>
          <cell r="K71">
            <v>29</v>
          </cell>
          <cell r="N71" t="str">
            <v>Ink &amp; Paint Projection</v>
          </cell>
          <cell r="O71">
            <v>36426</v>
          </cell>
          <cell r="P71">
            <v>36492.5</v>
          </cell>
          <cell r="Q71">
            <v>400</v>
          </cell>
          <cell r="R71">
            <v>9</v>
          </cell>
          <cell r="S71">
            <v>66.5</v>
          </cell>
          <cell r="T71" t="str">
            <v/>
          </cell>
          <cell r="U71" t="str">
            <v/>
          </cell>
          <cell r="V71" t="str">
            <v/>
          </cell>
        </row>
        <row r="72">
          <cell r="N72" t="str">
            <v>Engineering</v>
          </cell>
          <cell r="O72">
            <v>36446</v>
          </cell>
          <cell r="P72">
            <v>36560</v>
          </cell>
          <cell r="Q72">
            <v>250</v>
          </cell>
          <cell r="R72">
            <v>16</v>
          </cell>
          <cell r="S72">
            <v>114</v>
          </cell>
          <cell r="T72" t="str">
            <v/>
          </cell>
          <cell r="U72" t="str">
            <v/>
          </cell>
          <cell r="V72" t="str">
            <v/>
          </cell>
        </row>
        <row r="73">
          <cell r="C73" t="str">
            <v>ENGINEERING</v>
          </cell>
          <cell r="F73" t="str">
            <v>TESTING</v>
          </cell>
          <cell r="N73" t="str">
            <v>Testing</v>
          </cell>
          <cell r="O73">
            <v>36493</v>
          </cell>
          <cell r="P73">
            <v>36575.5</v>
          </cell>
          <cell r="Q73">
            <v>400</v>
          </cell>
          <cell r="R73">
            <v>12</v>
          </cell>
          <cell r="S73">
            <v>82.5</v>
          </cell>
          <cell r="T73" t="str">
            <v/>
          </cell>
          <cell r="U73" t="str">
            <v/>
          </cell>
          <cell r="V73" t="str">
            <v/>
          </cell>
        </row>
        <row r="74">
          <cell r="B74" t="str">
            <v>Days</v>
          </cell>
          <cell r="C74" t="str">
            <v>Wks</v>
          </cell>
          <cell r="D74" t="str">
            <v>Days</v>
          </cell>
          <cell r="E74" t="str">
            <v>Days</v>
          </cell>
          <cell r="F74" t="str">
            <v>Wks</v>
          </cell>
          <cell r="G74" t="str">
            <v>Days</v>
          </cell>
          <cell r="N74" t="str">
            <v>Rtm</v>
          </cell>
          <cell r="O74">
            <v>36575.5</v>
          </cell>
          <cell r="P74" t="e">
            <v>#VALUE!</v>
          </cell>
          <cell r="Q74">
            <v>400</v>
          </cell>
          <cell r="R74">
            <v>12</v>
          </cell>
          <cell r="S74" t="str">
            <v>Days</v>
          </cell>
          <cell r="T74" t="str">
            <v/>
          </cell>
          <cell r="U74" t="str">
            <v/>
          </cell>
          <cell r="V74" t="str">
            <v/>
          </cell>
        </row>
        <row r="75">
          <cell r="B75">
            <v>14</v>
          </cell>
          <cell r="C75">
            <v>12</v>
          </cell>
          <cell r="D75">
            <v>114</v>
          </cell>
          <cell r="E75">
            <v>812</v>
          </cell>
          <cell r="F75">
            <v>7.5</v>
          </cell>
          <cell r="G75">
            <v>82.5</v>
          </cell>
          <cell r="O75" t="str">
            <v>PROJECTED RTM</v>
          </cell>
          <cell r="Q75">
            <v>36571.5</v>
          </cell>
          <cell r="R75">
            <v>119</v>
          </cell>
          <cell r="S75">
            <v>52.5</v>
          </cell>
        </row>
        <row r="76">
          <cell r="O76" t="str">
            <v>PROJECTED STREET</v>
          </cell>
          <cell r="Q76">
            <v>36601.5</v>
          </cell>
        </row>
        <row r="77">
          <cell r="O77" t="str">
            <v>+ or - Scheduled Date</v>
          </cell>
          <cell r="Q77">
            <v>0</v>
          </cell>
        </row>
        <row r="79">
          <cell r="N79" t="str">
            <v>PROJECT 7</v>
          </cell>
          <cell r="Q79">
            <v>3000</v>
          </cell>
          <cell r="R79" t="str">
            <v>WK Count</v>
          </cell>
          <cell r="S79" t="str">
            <v>Total Days</v>
          </cell>
        </row>
        <row r="80">
          <cell r="A80" t="str">
            <v>CALCULATION TABLE TO DRIVE GANTT CHART</v>
          </cell>
          <cell r="O80" t="str">
            <v>START</v>
          </cell>
          <cell r="P80" t="str">
            <v>END</v>
          </cell>
          <cell r="T80" t="str">
            <v/>
          </cell>
          <cell r="U80" t="str">
            <v/>
          </cell>
          <cell r="V80" t="str">
            <v/>
          </cell>
        </row>
        <row r="81">
          <cell r="A81" t="str">
            <v>PHASE 1</v>
          </cell>
          <cell r="C81" t="str">
            <v>PHASE 2</v>
          </cell>
          <cell r="F81" t="str">
            <v>PHASE 3</v>
          </cell>
          <cell r="L81" t="str">
            <v>RELEASE</v>
          </cell>
          <cell r="N81" t="str">
            <v>Prep Projection</v>
          </cell>
          <cell r="O81">
            <v>36407</v>
          </cell>
          <cell r="P81">
            <v>36473.5</v>
          </cell>
          <cell r="Q81">
            <v>400</v>
          </cell>
          <cell r="R81">
            <v>10</v>
          </cell>
          <cell r="S81">
            <v>66.5</v>
          </cell>
          <cell r="T81" t="str">
            <v/>
          </cell>
          <cell r="U81" t="str">
            <v/>
          </cell>
          <cell r="V81" t="str">
            <v/>
          </cell>
        </row>
        <row r="82">
          <cell r="A82" t="str">
            <v>Wks</v>
          </cell>
          <cell r="B82" t="str">
            <v>Days</v>
          </cell>
          <cell r="C82" t="str">
            <v>Wks</v>
          </cell>
          <cell r="D82" t="str">
            <v>Days</v>
          </cell>
          <cell r="E82" t="str">
            <v>UNITS</v>
          </cell>
          <cell r="F82" t="str">
            <v>Wks</v>
          </cell>
          <cell r="G82" t="str">
            <v>Days</v>
          </cell>
          <cell r="H82" t="str">
            <v>ALPHA</v>
          </cell>
          <cell r="I82" t="str">
            <v>BETA</v>
          </cell>
          <cell r="J82" t="str">
            <v>RTM</v>
          </cell>
          <cell r="N82" t="str">
            <v>Animation Projection</v>
          </cell>
          <cell r="O82">
            <v>36421</v>
          </cell>
          <cell r="P82">
            <v>36503.5</v>
          </cell>
          <cell r="Q82">
            <v>400</v>
          </cell>
          <cell r="R82">
            <v>12</v>
          </cell>
          <cell r="S82">
            <v>82.5</v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>
            <v>7.5</v>
          </cell>
          <cell r="B83">
            <v>66.5</v>
          </cell>
          <cell r="C83">
            <v>7.5</v>
          </cell>
          <cell r="D83">
            <v>82.5</v>
          </cell>
          <cell r="E83">
            <v>3000</v>
          </cell>
          <cell r="F83">
            <v>7.5</v>
          </cell>
          <cell r="G83">
            <v>66.5</v>
          </cell>
          <cell r="H83">
            <v>21</v>
          </cell>
          <cell r="I83">
            <v>29</v>
          </cell>
          <cell r="J83">
            <v>29</v>
          </cell>
          <cell r="K83">
            <v>29</v>
          </cell>
          <cell r="N83" t="str">
            <v>Ink &amp; Paint Projection</v>
          </cell>
          <cell r="O83">
            <v>36451</v>
          </cell>
          <cell r="P83">
            <v>36517.5</v>
          </cell>
          <cell r="Q83">
            <v>400</v>
          </cell>
          <cell r="R83">
            <v>10</v>
          </cell>
          <cell r="S83">
            <v>66.5</v>
          </cell>
          <cell r="T83" t="str">
            <v/>
          </cell>
          <cell r="U83" t="str">
            <v/>
          </cell>
          <cell r="V83" t="str">
            <v/>
          </cell>
        </row>
        <row r="84">
          <cell r="N84" t="str">
            <v>Engineering</v>
          </cell>
          <cell r="O84">
            <v>36490</v>
          </cell>
          <cell r="P84">
            <v>36604</v>
          </cell>
          <cell r="Q84">
            <v>250</v>
          </cell>
          <cell r="R84">
            <v>16</v>
          </cell>
          <cell r="S84">
            <v>114</v>
          </cell>
          <cell r="T84" t="str">
            <v/>
          </cell>
          <cell r="U84" t="str">
            <v/>
          </cell>
          <cell r="V84" t="str">
            <v/>
          </cell>
        </row>
        <row r="85">
          <cell r="C85" t="str">
            <v>ENGINEERING</v>
          </cell>
          <cell r="F85" t="str">
            <v>TESTING</v>
          </cell>
          <cell r="N85" t="str">
            <v>Testing</v>
          </cell>
          <cell r="O85">
            <v>36537</v>
          </cell>
          <cell r="P85">
            <v>36619.5</v>
          </cell>
          <cell r="Q85">
            <v>400</v>
          </cell>
          <cell r="R85">
            <v>12</v>
          </cell>
          <cell r="S85">
            <v>82.5</v>
          </cell>
          <cell r="T85" t="str">
            <v/>
          </cell>
          <cell r="U85" t="str">
            <v/>
          </cell>
          <cell r="V85" t="str">
            <v/>
          </cell>
        </row>
        <row r="86">
          <cell r="B86" t="str">
            <v>Days</v>
          </cell>
          <cell r="C86" t="str">
            <v>Wks</v>
          </cell>
          <cell r="D86" t="str">
            <v>Days</v>
          </cell>
          <cell r="E86" t="str">
            <v>Days</v>
          </cell>
          <cell r="F86" t="str">
            <v>Wks</v>
          </cell>
          <cell r="G86" t="str">
            <v>Days</v>
          </cell>
          <cell r="N86" t="str">
            <v>Rtm</v>
          </cell>
          <cell r="O86">
            <v>36619.5</v>
          </cell>
          <cell r="P86" t="e">
            <v>#VALUE!</v>
          </cell>
          <cell r="Q86">
            <v>400</v>
          </cell>
          <cell r="R86">
            <v>12</v>
          </cell>
          <cell r="S86" t="str">
            <v>Days</v>
          </cell>
          <cell r="T86" t="str">
            <v/>
          </cell>
          <cell r="U86" t="str">
            <v/>
          </cell>
          <cell r="V86" t="str">
            <v/>
          </cell>
        </row>
        <row r="87">
          <cell r="B87">
            <v>14</v>
          </cell>
          <cell r="C87">
            <v>12</v>
          </cell>
          <cell r="D87">
            <v>114</v>
          </cell>
          <cell r="E87">
            <v>812</v>
          </cell>
          <cell r="F87">
            <v>7.5</v>
          </cell>
          <cell r="G87">
            <v>82.5</v>
          </cell>
          <cell r="O87" t="str">
            <v>PROJECTED RTM</v>
          </cell>
          <cell r="Q87">
            <v>36596.5</v>
          </cell>
          <cell r="R87">
            <v>126</v>
          </cell>
          <cell r="S87">
            <v>52.5</v>
          </cell>
        </row>
        <row r="88">
          <cell r="O88" t="str">
            <v>PROJECTED STREET</v>
          </cell>
          <cell r="Q88">
            <v>36626.5</v>
          </cell>
        </row>
        <row r="89">
          <cell r="O89" t="str">
            <v>+ or - Scheduled Date</v>
          </cell>
          <cell r="Q89">
            <v>0</v>
          </cell>
        </row>
        <row r="91">
          <cell r="N91" t="str">
            <v>PROJECT 8</v>
          </cell>
          <cell r="Q91">
            <v>3000</v>
          </cell>
          <cell r="R91" t="str">
            <v>WK Count</v>
          </cell>
          <cell r="S91" t="str">
            <v>Total Days</v>
          </cell>
        </row>
        <row r="92">
          <cell r="A92" t="str">
            <v>CALCULATION TABLE TO DRIVE GANTT CHART</v>
          </cell>
          <cell r="O92" t="str">
            <v>START</v>
          </cell>
          <cell r="P92" t="str">
            <v>END</v>
          </cell>
          <cell r="T92" t="str">
            <v/>
          </cell>
          <cell r="U92" t="str">
            <v/>
          </cell>
          <cell r="V92" t="str">
            <v/>
          </cell>
        </row>
        <row r="93">
          <cell r="A93" t="str">
            <v>PHASE 1</v>
          </cell>
          <cell r="C93" t="str">
            <v>PHASE 2</v>
          </cell>
          <cell r="F93" t="str">
            <v>PHASE 3</v>
          </cell>
          <cell r="L93" t="str">
            <v>RELEASE</v>
          </cell>
          <cell r="N93" t="str">
            <v>Prep Projection</v>
          </cell>
          <cell r="O93">
            <v>36447</v>
          </cell>
          <cell r="P93">
            <v>36513.5</v>
          </cell>
          <cell r="Q93">
            <v>400</v>
          </cell>
          <cell r="R93">
            <v>9</v>
          </cell>
          <cell r="S93">
            <v>66.5</v>
          </cell>
          <cell r="T93" t="str">
            <v/>
          </cell>
          <cell r="U93" t="str">
            <v/>
          </cell>
          <cell r="V93" t="str">
            <v/>
          </cell>
        </row>
        <row r="94">
          <cell r="A94" t="str">
            <v>Wks</v>
          </cell>
          <cell r="B94" t="str">
            <v>Days</v>
          </cell>
          <cell r="C94" t="str">
            <v>Wks</v>
          </cell>
          <cell r="D94" t="str">
            <v>Days</v>
          </cell>
          <cell r="E94" t="str">
            <v>UNITS</v>
          </cell>
          <cell r="F94" t="str">
            <v>Wks</v>
          </cell>
          <cell r="G94" t="str">
            <v>Days</v>
          </cell>
          <cell r="H94" t="str">
            <v>ALPHA</v>
          </cell>
          <cell r="I94" t="str">
            <v>BETA</v>
          </cell>
          <cell r="J94" t="str">
            <v>RTM</v>
          </cell>
          <cell r="N94" t="str">
            <v>Animation Projection</v>
          </cell>
          <cell r="O94">
            <v>36461</v>
          </cell>
          <cell r="P94">
            <v>36543.5</v>
          </cell>
          <cell r="Q94">
            <v>400</v>
          </cell>
          <cell r="R94">
            <v>12</v>
          </cell>
          <cell r="S94">
            <v>82.5</v>
          </cell>
          <cell r="T94" t="str">
            <v/>
          </cell>
          <cell r="U94" t="str">
            <v/>
          </cell>
          <cell r="V94" t="str">
            <v/>
          </cell>
        </row>
        <row r="95">
          <cell r="A95">
            <v>7.5</v>
          </cell>
          <cell r="B95">
            <v>66.5</v>
          </cell>
          <cell r="C95">
            <v>7.5</v>
          </cell>
          <cell r="D95">
            <v>82.5</v>
          </cell>
          <cell r="E95">
            <v>3000</v>
          </cell>
          <cell r="F95">
            <v>7.5</v>
          </cell>
          <cell r="G95">
            <v>66.5</v>
          </cell>
          <cell r="H95">
            <v>21</v>
          </cell>
          <cell r="I95">
            <v>29</v>
          </cell>
          <cell r="J95">
            <v>29</v>
          </cell>
          <cell r="K95">
            <v>29</v>
          </cell>
          <cell r="N95" t="str">
            <v>Ink &amp; Paint Projection</v>
          </cell>
          <cell r="O95">
            <v>36491</v>
          </cell>
          <cell r="P95">
            <v>36557.5</v>
          </cell>
          <cell r="Q95">
            <v>400</v>
          </cell>
          <cell r="R95">
            <v>10</v>
          </cell>
          <cell r="S95">
            <v>66.5</v>
          </cell>
          <cell r="T95" t="str">
            <v/>
          </cell>
          <cell r="U95" t="str">
            <v/>
          </cell>
          <cell r="V95" t="str">
            <v/>
          </cell>
        </row>
        <row r="96">
          <cell r="N96" t="str">
            <v>Engineering</v>
          </cell>
          <cell r="O96">
            <v>36531</v>
          </cell>
          <cell r="P96">
            <v>36645</v>
          </cell>
          <cell r="Q96">
            <v>250</v>
          </cell>
          <cell r="R96">
            <v>16</v>
          </cell>
          <cell r="S96">
            <v>114</v>
          </cell>
          <cell r="T96" t="str">
            <v/>
          </cell>
          <cell r="U96" t="str">
            <v/>
          </cell>
          <cell r="V96" t="str">
            <v/>
          </cell>
        </row>
        <row r="97">
          <cell r="C97" t="str">
            <v>ENGINEERING</v>
          </cell>
          <cell r="F97" t="str">
            <v>TESTING</v>
          </cell>
          <cell r="N97" t="str">
            <v>Testing</v>
          </cell>
          <cell r="O97">
            <v>36578</v>
          </cell>
          <cell r="P97">
            <v>36660.5</v>
          </cell>
          <cell r="Q97">
            <v>400</v>
          </cell>
          <cell r="R97">
            <v>10</v>
          </cell>
          <cell r="S97">
            <v>82.5</v>
          </cell>
          <cell r="T97" t="str">
            <v/>
          </cell>
          <cell r="U97" t="str">
            <v/>
          </cell>
          <cell r="V97" t="str">
            <v/>
          </cell>
        </row>
        <row r="98">
          <cell r="B98" t="str">
            <v>Days</v>
          </cell>
          <cell r="C98" t="str">
            <v>Wks</v>
          </cell>
          <cell r="D98" t="str">
            <v>Days</v>
          </cell>
          <cell r="E98" t="str">
            <v>Days</v>
          </cell>
          <cell r="F98" t="str">
            <v>Wks</v>
          </cell>
          <cell r="G98" t="str">
            <v>Days</v>
          </cell>
          <cell r="N98" t="str">
            <v>Rtm</v>
          </cell>
          <cell r="O98">
            <v>36660.5</v>
          </cell>
          <cell r="P98" t="e">
            <v>#VALUE!</v>
          </cell>
          <cell r="Q98">
            <v>400</v>
          </cell>
          <cell r="R98">
            <v>10</v>
          </cell>
          <cell r="S98" t="str">
            <v>Days</v>
          </cell>
          <cell r="T98" t="str">
            <v/>
          </cell>
          <cell r="U98" t="str">
            <v/>
          </cell>
          <cell r="V98" t="str">
            <v/>
          </cell>
        </row>
        <row r="99">
          <cell r="B99">
            <v>14</v>
          </cell>
          <cell r="C99">
            <v>12</v>
          </cell>
          <cell r="D99">
            <v>114</v>
          </cell>
          <cell r="E99">
            <v>812</v>
          </cell>
          <cell r="F99">
            <v>7.5</v>
          </cell>
          <cell r="G99">
            <v>82.5</v>
          </cell>
          <cell r="O99" t="str">
            <v>PROJECTED RTM</v>
          </cell>
          <cell r="Q99">
            <v>36636.5</v>
          </cell>
          <cell r="R99">
            <v>126</v>
          </cell>
          <cell r="S99">
            <v>52.5</v>
          </cell>
        </row>
        <row r="100">
          <cell r="O100" t="str">
            <v>PROJECTED STREET</v>
          </cell>
          <cell r="Q100">
            <v>36666.5</v>
          </cell>
        </row>
        <row r="101">
          <cell r="O101" t="str">
            <v>+ or - Scheduled Date</v>
          </cell>
          <cell r="Q101">
            <v>0</v>
          </cell>
        </row>
        <row r="103">
          <cell r="N103" t="str">
            <v>PROJECT 9</v>
          </cell>
          <cell r="Q103">
            <v>3000</v>
          </cell>
          <cell r="R103" t="str">
            <v>WK Count</v>
          </cell>
          <cell r="S103" t="str">
            <v>Total Days</v>
          </cell>
        </row>
        <row r="104">
          <cell r="A104" t="str">
            <v>CALCULATION TABLE TO DRIVE GANTT CHART</v>
          </cell>
          <cell r="O104" t="str">
            <v>START</v>
          </cell>
          <cell r="P104" t="str">
            <v>END</v>
          </cell>
          <cell r="T104" t="str">
            <v/>
          </cell>
          <cell r="U104" t="str">
            <v/>
          </cell>
          <cell r="V104" t="str">
            <v/>
          </cell>
        </row>
        <row r="105">
          <cell r="A105" t="str">
            <v>PHASE 1</v>
          </cell>
          <cell r="C105" t="str">
            <v>PHASE 2</v>
          </cell>
          <cell r="F105" t="str">
            <v>PHASE 3</v>
          </cell>
          <cell r="L105" t="str">
            <v>RELEASE</v>
          </cell>
          <cell r="N105" t="str">
            <v>Prep Projection</v>
          </cell>
          <cell r="O105">
            <v>36492</v>
          </cell>
          <cell r="P105">
            <v>36558.5</v>
          </cell>
          <cell r="Q105">
            <v>400</v>
          </cell>
          <cell r="R105">
            <v>10</v>
          </cell>
          <cell r="S105">
            <v>66.5</v>
          </cell>
          <cell r="T105" t="str">
            <v/>
          </cell>
          <cell r="U105" t="str">
            <v/>
          </cell>
          <cell r="V105" t="str">
            <v/>
          </cell>
        </row>
        <row r="106">
          <cell r="A106" t="str">
            <v>Wks</v>
          </cell>
          <cell r="B106" t="str">
            <v>Days</v>
          </cell>
          <cell r="C106" t="str">
            <v>Wks</v>
          </cell>
          <cell r="D106" t="str">
            <v>Days</v>
          </cell>
          <cell r="E106" t="str">
            <v>UNITS</v>
          </cell>
          <cell r="F106" t="str">
            <v>Wks</v>
          </cell>
          <cell r="G106" t="str">
            <v>Days</v>
          </cell>
          <cell r="H106" t="str">
            <v>ALPHA</v>
          </cell>
          <cell r="I106" t="str">
            <v>BETA</v>
          </cell>
          <cell r="J106" t="str">
            <v>RTM</v>
          </cell>
          <cell r="N106" t="str">
            <v>Animation Projection</v>
          </cell>
          <cell r="O106">
            <v>36506</v>
          </cell>
          <cell r="P106">
            <v>36588.5</v>
          </cell>
          <cell r="Q106">
            <v>400</v>
          </cell>
          <cell r="R106">
            <v>12</v>
          </cell>
          <cell r="S106">
            <v>82.5</v>
          </cell>
          <cell r="T106" t="str">
            <v/>
          </cell>
          <cell r="U106" t="str">
            <v/>
          </cell>
          <cell r="V106" t="str">
            <v/>
          </cell>
        </row>
        <row r="107">
          <cell r="A107">
            <v>7.5</v>
          </cell>
          <cell r="B107">
            <v>66.5</v>
          </cell>
          <cell r="C107">
            <v>7.5</v>
          </cell>
          <cell r="D107">
            <v>82.5</v>
          </cell>
          <cell r="E107">
            <v>3000</v>
          </cell>
          <cell r="F107">
            <v>7.5</v>
          </cell>
          <cell r="G107">
            <v>66.5</v>
          </cell>
          <cell r="H107">
            <v>21</v>
          </cell>
          <cell r="I107">
            <v>29</v>
          </cell>
          <cell r="J107">
            <v>29</v>
          </cell>
          <cell r="K107">
            <v>29</v>
          </cell>
          <cell r="N107" t="str">
            <v>Ink &amp; Paint Projection</v>
          </cell>
          <cell r="O107">
            <v>36536</v>
          </cell>
          <cell r="P107">
            <v>36602.5</v>
          </cell>
          <cell r="Q107">
            <v>400</v>
          </cell>
          <cell r="R107">
            <v>9</v>
          </cell>
          <cell r="S107">
            <v>66.5</v>
          </cell>
          <cell r="T107" t="str">
            <v/>
          </cell>
          <cell r="U107" t="str">
            <v/>
          </cell>
          <cell r="V107" t="str">
            <v/>
          </cell>
        </row>
        <row r="108">
          <cell r="N108" t="str">
            <v>Engineering</v>
          </cell>
          <cell r="O108">
            <v>36566</v>
          </cell>
          <cell r="P108">
            <v>36680</v>
          </cell>
          <cell r="Q108">
            <v>250</v>
          </cell>
          <cell r="R108">
            <v>12</v>
          </cell>
          <cell r="S108">
            <v>114</v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C109" t="str">
            <v>ENGINEERING</v>
          </cell>
          <cell r="F109" t="str">
            <v>TESTING</v>
          </cell>
          <cell r="N109" t="str">
            <v>Testing</v>
          </cell>
          <cell r="O109">
            <v>36613</v>
          </cell>
          <cell r="P109">
            <v>36695.5</v>
          </cell>
          <cell r="Q109">
            <v>400</v>
          </cell>
          <cell r="R109">
            <v>5</v>
          </cell>
          <cell r="S109">
            <v>82.5</v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B110" t="str">
            <v>Days</v>
          </cell>
          <cell r="C110" t="str">
            <v>Wks</v>
          </cell>
          <cell r="D110" t="str">
            <v>Days</v>
          </cell>
          <cell r="E110" t="str">
            <v>Days</v>
          </cell>
          <cell r="F110" t="str">
            <v>Wks</v>
          </cell>
          <cell r="G110" t="str">
            <v>Days</v>
          </cell>
          <cell r="N110" t="str">
            <v>Rtm</v>
          </cell>
          <cell r="O110">
            <v>36695.5</v>
          </cell>
          <cell r="P110" t="e">
            <v>#VALUE!</v>
          </cell>
          <cell r="Q110">
            <v>400</v>
          </cell>
          <cell r="R110">
            <v>5</v>
          </cell>
          <cell r="S110" t="str">
            <v>Days</v>
          </cell>
          <cell r="T110" t="str">
            <v/>
          </cell>
          <cell r="U110" t="str">
            <v/>
          </cell>
          <cell r="V110" t="str">
            <v/>
          </cell>
        </row>
        <row r="111">
          <cell r="B111">
            <v>14</v>
          </cell>
          <cell r="C111">
            <v>12</v>
          </cell>
          <cell r="D111">
            <v>114</v>
          </cell>
          <cell r="E111">
            <v>812</v>
          </cell>
          <cell r="F111">
            <v>7.5</v>
          </cell>
          <cell r="G111">
            <v>82.5</v>
          </cell>
          <cell r="O111" t="str">
            <v>PROJECTED RTM</v>
          </cell>
          <cell r="Q111">
            <v>36681.5</v>
          </cell>
          <cell r="R111">
            <v>126</v>
          </cell>
          <cell r="S111">
            <v>52.5</v>
          </cell>
        </row>
        <row r="112">
          <cell r="O112" t="str">
            <v>PROJECTED STREET</v>
          </cell>
          <cell r="Q112">
            <v>36711.5</v>
          </cell>
        </row>
        <row r="113">
          <cell r="O113" t="str">
            <v>+ or - Scheduled Date</v>
          </cell>
          <cell r="Q113">
            <v>0</v>
          </cell>
        </row>
        <row r="115">
          <cell r="N115" t="str">
            <v>PROJECT 10</v>
          </cell>
          <cell r="Q115">
            <v>3000</v>
          </cell>
          <cell r="R115" t="str">
            <v>WK Count</v>
          </cell>
          <cell r="S115" t="str">
            <v>Total Days</v>
          </cell>
        </row>
        <row r="116">
          <cell r="A116" t="str">
            <v>CALCULATION TABLE TO DRIVE GANTT CHART</v>
          </cell>
          <cell r="O116" t="str">
            <v>START</v>
          </cell>
          <cell r="P116" t="str">
            <v>END</v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PHASE 1</v>
          </cell>
          <cell r="C117" t="str">
            <v>PHASE 2</v>
          </cell>
          <cell r="F117" t="str">
            <v>PHASE 3</v>
          </cell>
          <cell r="L117" t="str">
            <v>RELEASE</v>
          </cell>
          <cell r="N117" t="str">
            <v>Prep Projection</v>
          </cell>
          <cell r="O117">
            <v>36517</v>
          </cell>
          <cell r="P117">
            <v>36583.5</v>
          </cell>
          <cell r="Q117">
            <v>400</v>
          </cell>
          <cell r="R117">
            <v>9</v>
          </cell>
          <cell r="S117">
            <v>66.5</v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Wks</v>
          </cell>
          <cell r="B118" t="str">
            <v>Days</v>
          </cell>
          <cell r="C118" t="str">
            <v>Wks</v>
          </cell>
          <cell r="D118" t="str">
            <v>Days</v>
          </cell>
          <cell r="E118" t="str">
            <v>UNITS</v>
          </cell>
          <cell r="F118" t="str">
            <v>Wks</v>
          </cell>
          <cell r="G118" t="str">
            <v>Days</v>
          </cell>
          <cell r="H118" t="str">
            <v>ALPHA</v>
          </cell>
          <cell r="I118" t="str">
            <v>BETA</v>
          </cell>
          <cell r="J118" t="str">
            <v>RTM</v>
          </cell>
          <cell r="N118" t="str">
            <v>Animation Projection</v>
          </cell>
          <cell r="O118">
            <v>36531</v>
          </cell>
          <cell r="P118">
            <v>36613.5</v>
          </cell>
          <cell r="Q118">
            <v>400</v>
          </cell>
          <cell r="R118">
            <v>12</v>
          </cell>
          <cell r="S118">
            <v>82.5</v>
          </cell>
          <cell r="T118" t="str">
            <v/>
          </cell>
          <cell r="U118" t="str">
            <v/>
          </cell>
          <cell r="V118" t="str">
            <v/>
          </cell>
        </row>
        <row r="119">
          <cell r="A119">
            <v>7.5</v>
          </cell>
          <cell r="B119">
            <v>66.5</v>
          </cell>
          <cell r="C119">
            <v>7.5</v>
          </cell>
          <cell r="D119">
            <v>82.5</v>
          </cell>
          <cell r="E119">
            <v>3000</v>
          </cell>
          <cell r="F119">
            <v>7.5</v>
          </cell>
          <cell r="G119">
            <v>66.5</v>
          </cell>
          <cell r="H119">
            <v>21</v>
          </cell>
          <cell r="I119">
            <v>29</v>
          </cell>
          <cell r="J119">
            <v>29</v>
          </cell>
          <cell r="K119">
            <v>29</v>
          </cell>
          <cell r="N119" t="str">
            <v>Ink &amp; Paint Projection</v>
          </cell>
          <cell r="O119">
            <v>36561</v>
          </cell>
          <cell r="P119">
            <v>36627.5</v>
          </cell>
          <cell r="Q119">
            <v>400</v>
          </cell>
          <cell r="R119">
            <v>10</v>
          </cell>
          <cell r="S119">
            <v>66.5</v>
          </cell>
          <cell r="T119" t="str">
            <v/>
          </cell>
          <cell r="U119" t="str">
            <v/>
          </cell>
          <cell r="V119" t="str">
            <v/>
          </cell>
        </row>
        <row r="120">
          <cell r="N120" t="str">
            <v>Engineering</v>
          </cell>
          <cell r="O120">
            <v>36600</v>
          </cell>
          <cell r="P120">
            <v>36714</v>
          </cell>
          <cell r="Q120">
            <v>250</v>
          </cell>
          <cell r="R120">
            <v>7</v>
          </cell>
          <cell r="S120">
            <v>114</v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C121" t="str">
            <v>ENGINEERING</v>
          </cell>
          <cell r="F121" t="str">
            <v>TESTING</v>
          </cell>
          <cell r="N121" t="str">
            <v>Testing</v>
          </cell>
          <cell r="O121">
            <v>36647</v>
          </cell>
          <cell r="P121">
            <v>36729.5</v>
          </cell>
          <cell r="Q121">
            <v>400</v>
          </cell>
          <cell r="R121">
            <v>1</v>
          </cell>
          <cell r="S121">
            <v>82.5</v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B122" t="str">
            <v>Days</v>
          </cell>
          <cell r="C122" t="str">
            <v>Wks</v>
          </cell>
          <cell r="D122" t="str">
            <v>Days</v>
          </cell>
          <cell r="E122" t="str">
            <v>Days</v>
          </cell>
          <cell r="F122" t="str">
            <v>Wks</v>
          </cell>
          <cell r="G122" t="str">
            <v>Days</v>
          </cell>
          <cell r="N122" t="str">
            <v>Rtm</v>
          </cell>
          <cell r="O122">
            <v>36729.5</v>
          </cell>
          <cell r="P122" t="e">
            <v>#VALUE!</v>
          </cell>
          <cell r="Q122">
            <v>400</v>
          </cell>
          <cell r="R122">
            <v>1</v>
          </cell>
          <cell r="S122" t="str">
            <v>Days</v>
          </cell>
          <cell r="T122" t="str">
            <v/>
          </cell>
          <cell r="U122" t="str">
            <v/>
          </cell>
          <cell r="V122" t="str">
            <v/>
          </cell>
        </row>
        <row r="123">
          <cell r="B123">
            <v>14</v>
          </cell>
          <cell r="C123">
            <v>12</v>
          </cell>
          <cell r="D123">
            <v>114</v>
          </cell>
          <cell r="E123">
            <v>812</v>
          </cell>
          <cell r="F123">
            <v>7.5</v>
          </cell>
          <cell r="G123">
            <v>82.5</v>
          </cell>
          <cell r="O123" t="str">
            <v>PROJECTED RTM</v>
          </cell>
          <cell r="Q123">
            <v>36706.5</v>
          </cell>
          <cell r="R123">
            <v>126</v>
          </cell>
          <cell r="S123">
            <v>52.5</v>
          </cell>
        </row>
        <row r="124">
          <cell r="O124" t="str">
            <v>PROJECTED STREET</v>
          </cell>
          <cell r="Q124">
            <v>36736.5</v>
          </cell>
        </row>
        <row r="125">
          <cell r="O125" t="str">
            <v>+ or - Scheduled Date</v>
          </cell>
          <cell r="Q125">
            <v>0</v>
          </cell>
        </row>
        <row r="127">
          <cell r="N127" t="str">
            <v>DI PROJECT</v>
          </cell>
          <cell r="Q127">
            <v>3000</v>
          </cell>
          <cell r="R127" t="str">
            <v>WK Count</v>
          </cell>
          <cell r="S127" t="str">
            <v>Total Days</v>
          </cell>
        </row>
        <row r="128">
          <cell r="A128" t="str">
            <v>CALCULATION TABLE TO DRIVE GANTT CHART</v>
          </cell>
          <cell r="O128" t="str">
            <v>START</v>
          </cell>
          <cell r="P128" t="str">
            <v>END</v>
          </cell>
        </row>
        <row r="129">
          <cell r="A129" t="str">
            <v>PHASE 1</v>
          </cell>
          <cell r="C129" t="str">
            <v>PHASE 2</v>
          </cell>
          <cell r="F129" t="str">
            <v>PHASE 3</v>
          </cell>
          <cell r="L129" t="str">
            <v>RELEASE</v>
          </cell>
          <cell r="N129" t="str">
            <v>Prep Projection</v>
          </cell>
          <cell r="O129">
            <v>36164</v>
          </cell>
          <cell r="P129">
            <v>36248</v>
          </cell>
          <cell r="Q129">
            <v>300</v>
          </cell>
          <cell r="R129">
            <v>12</v>
          </cell>
          <cell r="S129">
            <v>84</v>
          </cell>
          <cell r="T129">
            <v>75</v>
          </cell>
          <cell r="U129">
            <v>150</v>
          </cell>
          <cell r="V129">
            <v>225</v>
          </cell>
        </row>
        <row r="130">
          <cell r="A130" t="str">
            <v>Wks</v>
          </cell>
          <cell r="B130" t="str">
            <v>Days</v>
          </cell>
          <cell r="C130" t="str">
            <v>Wks</v>
          </cell>
          <cell r="D130" t="str">
            <v>Days</v>
          </cell>
          <cell r="E130" t="str">
            <v>UNITS</v>
          </cell>
          <cell r="F130" t="str">
            <v>Wks</v>
          </cell>
          <cell r="G130" t="str">
            <v>Days</v>
          </cell>
          <cell r="H130" t="str">
            <v>ALPHA</v>
          </cell>
          <cell r="I130" t="str">
            <v>BETA</v>
          </cell>
          <cell r="J130" t="str">
            <v>RTM</v>
          </cell>
          <cell r="N130" t="str">
            <v>Animation Projection</v>
          </cell>
          <cell r="O130">
            <v>36178</v>
          </cell>
          <cell r="P130">
            <v>36278</v>
          </cell>
          <cell r="Q130">
            <v>300</v>
          </cell>
          <cell r="R130">
            <v>15</v>
          </cell>
          <cell r="S130">
            <v>100</v>
          </cell>
          <cell r="T130" t="str">
            <v/>
          </cell>
          <cell r="U130" t="str">
            <v/>
          </cell>
          <cell r="V130">
            <v>0</v>
          </cell>
        </row>
        <row r="131">
          <cell r="A131">
            <v>10</v>
          </cell>
          <cell r="B131">
            <v>84</v>
          </cell>
          <cell r="C131">
            <v>10</v>
          </cell>
          <cell r="D131">
            <v>100</v>
          </cell>
          <cell r="E131">
            <v>3000</v>
          </cell>
          <cell r="F131">
            <v>10</v>
          </cell>
          <cell r="G131">
            <v>84</v>
          </cell>
          <cell r="H131">
            <v>21</v>
          </cell>
          <cell r="I131">
            <v>29</v>
          </cell>
          <cell r="J131">
            <v>29</v>
          </cell>
          <cell r="K131">
            <v>29</v>
          </cell>
          <cell r="N131" t="str">
            <v>Ink &amp; Paint Projection</v>
          </cell>
          <cell r="O131">
            <v>36208</v>
          </cell>
          <cell r="P131">
            <v>36292</v>
          </cell>
          <cell r="Q131">
            <v>300</v>
          </cell>
          <cell r="R131">
            <v>12</v>
          </cell>
          <cell r="S131">
            <v>84</v>
          </cell>
          <cell r="T131" t="str">
            <v/>
          </cell>
          <cell r="U131" t="str">
            <v/>
          </cell>
          <cell r="V131" t="str">
            <v/>
          </cell>
        </row>
        <row r="132">
          <cell r="B132">
            <v>14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O132" t="str">
            <v>PROJECTED RTM</v>
          </cell>
          <cell r="Q132">
            <v>36371</v>
          </cell>
          <cell r="R132">
            <v>147</v>
          </cell>
          <cell r="S132">
            <v>70</v>
          </cell>
        </row>
        <row r="133">
          <cell r="O133" t="str">
            <v>PROJECTED STREET</v>
          </cell>
          <cell r="Q133">
            <v>36401</v>
          </cell>
        </row>
        <row r="134">
          <cell r="O134" t="str">
            <v>+ or - Scheduled Date</v>
          </cell>
          <cell r="Q134">
            <v>0</v>
          </cell>
        </row>
        <row r="136">
          <cell r="N136" t="str">
            <v>DI PROJECT</v>
          </cell>
          <cell r="Q136">
            <v>3000</v>
          </cell>
          <cell r="R136" t="str">
            <v>WK Count</v>
          </cell>
          <cell r="S136" t="str">
            <v>Total Days</v>
          </cell>
        </row>
        <row r="137">
          <cell r="A137" t="str">
            <v>CALCULATION TABLE TO DRIVE GANTT CHART</v>
          </cell>
          <cell r="O137" t="str">
            <v>START</v>
          </cell>
          <cell r="P137" t="str">
            <v>END</v>
          </cell>
        </row>
        <row r="138">
          <cell r="A138" t="str">
            <v>PHASE 1</v>
          </cell>
          <cell r="C138" t="str">
            <v>PHASE 2</v>
          </cell>
          <cell r="F138" t="str">
            <v>PHASE 3</v>
          </cell>
          <cell r="L138" t="str">
            <v>RELEASE</v>
          </cell>
          <cell r="N138" t="str">
            <v>Prep Projection</v>
          </cell>
          <cell r="O138">
            <v>36234</v>
          </cell>
          <cell r="P138">
            <v>36318</v>
          </cell>
          <cell r="Q138">
            <v>300</v>
          </cell>
          <cell r="R138">
            <v>12</v>
          </cell>
          <cell r="S138">
            <v>84</v>
          </cell>
          <cell r="T138" t="str">
            <v/>
          </cell>
          <cell r="U138" t="str">
            <v/>
          </cell>
          <cell r="V138" t="str">
            <v/>
          </cell>
        </row>
        <row r="139">
          <cell r="A139" t="str">
            <v>Wks</v>
          </cell>
          <cell r="B139" t="str">
            <v>Days</v>
          </cell>
          <cell r="C139" t="str">
            <v>Wks</v>
          </cell>
          <cell r="D139" t="str">
            <v>Days</v>
          </cell>
          <cell r="E139" t="str">
            <v>UNITS</v>
          </cell>
          <cell r="F139" t="str">
            <v>Wks</v>
          </cell>
          <cell r="G139" t="str">
            <v>Days</v>
          </cell>
          <cell r="H139" t="str">
            <v>ALPHA</v>
          </cell>
          <cell r="I139" t="str">
            <v>BETA</v>
          </cell>
          <cell r="J139" t="str">
            <v>RTM</v>
          </cell>
          <cell r="N139" t="str">
            <v>Animation Projection</v>
          </cell>
          <cell r="O139">
            <v>36248</v>
          </cell>
          <cell r="P139">
            <v>36348</v>
          </cell>
          <cell r="Q139">
            <v>300</v>
          </cell>
          <cell r="R139">
            <v>15</v>
          </cell>
          <cell r="S139">
            <v>100</v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>
            <v>10</v>
          </cell>
          <cell r="B140">
            <v>84</v>
          </cell>
          <cell r="C140">
            <v>10</v>
          </cell>
          <cell r="D140">
            <v>100</v>
          </cell>
          <cell r="E140">
            <v>3000</v>
          </cell>
          <cell r="F140">
            <v>10</v>
          </cell>
          <cell r="G140">
            <v>84</v>
          </cell>
          <cell r="H140">
            <v>21</v>
          </cell>
          <cell r="I140">
            <v>29</v>
          </cell>
          <cell r="J140">
            <v>29</v>
          </cell>
          <cell r="K140">
            <v>29</v>
          </cell>
          <cell r="N140" t="str">
            <v>Ink &amp; Paint Projection</v>
          </cell>
          <cell r="O140">
            <v>36278</v>
          </cell>
          <cell r="P140">
            <v>36362</v>
          </cell>
          <cell r="Q140">
            <v>300</v>
          </cell>
          <cell r="R140">
            <v>12</v>
          </cell>
          <cell r="S140">
            <v>84</v>
          </cell>
          <cell r="T140" t="str">
            <v/>
          </cell>
          <cell r="U140" t="str">
            <v/>
          </cell>
          <cell r="V140" t="str">
            <v/>
          </cell>
        </row>
        <row r="141">
          <cell r="B141">
            <v>14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O141" t="str">
            <v>PROJECTED RTM</v>
          </cell>
          <cell r="Q141">
            <v>36441</v>
          </cell>
          <cell r="R141">
            <v>147</v>
          </cell>
          <cell r="S141">
            <v>70</v>
          </cell>
        </row>
        <row r="142">
          <cell r="O142" t="str">
            <v>PROJECTED STREET</v>
          </cell>
          <cell r="Q142">
            <v>36471</v>
          </cell>
        </row>
        <row r="143">
          <cell r="O143" t="str">
            <v>+ or - Scheduled Date</v>
          </cell>
          <cell r="Q143">
            <v>0</v>
          </cell>
        </row>
        <row r="146">
          <cell r="N146" t="str">
            <v>DI PROJECT</v>
          </cell>
          <cell r="Q146">
            <v>3000</v>
          </cell>
          <cell r="R146" t="str">
            <v>WK Count</v>
          </cell>
          <cell r="S146" t="str">
            <v>Total Days</v>
          </cell>
        </row>
        <row r="147">
          <cell r="A147" t="str">
            <v>CALCULATION TABLE TO DRIVE GANTT CHART</v>
          </cell>
          <cell r="O147" t="str">
            <v>START</v>
          </cell>
          <cell r="P147" t="str">
            <v>END</v>
          </cell>
        </row>
        <row r="148">
          <cell r="A148" t="str">
            <v>PHASE 1</v>
          </cell>
          <cell r="C148" t="str">
            <v>PHASE 2</v>
          </cell>
          <cell r="F148" t="str">
            <v>PHASE 3</v>
          </cell>
          <cell r="L148" t="str">
            <v>RELEASE</v>
          </cell>
          <cell r="N148" t="str">
            <v>Prep Projection</v>
          </cell>
          <cell r="O148">
            <v>36318</v>
          </cell>
          <cell r="P148">
            <v>36402</v>
          </cell>
          <cell r="Q148">
            <v>300</v>
          </cell>
          <cell r="R148">
            <v>12</v>
          </cell>
          <cell r="S148">
            <v>84</v>
          </cell>
          <cell r="T148" t="str">
            <v/>
          </cell>
          <cell r="U148" t="str">
            <v/>
          </cell>
          <cell r="V148" t="str">
            <v/>
          </cell>
        </row>
        <row r="149">
          <cell r="A149" t="str">
            <v>Wks</v>
          </cell>
          <cell r="B149" t="str">
            <v>Days</v>
          </cell>
          <cell r="C149" t="str">
            <v>Wks</v>
          </cell>
          <cell r="D149" t="str">
            <v>Days</v>
          </cell>
          <cell r="E149" t="str">
            <v>UNITS</v>
          </cell>
          <cell r="F149" t="str">
            <v>Wks</v>
          </cell>
          <cell r="G149" t="str">
            <v>Days</v>
          </cell>
          <cell r="H149" t="str">
            <v>ALPHA</v>
          </cell>
          <cell r="I149" t="str">
            <v>BETA</v>
          </cell>
          <cell r="J149" t="str">
            <v>RTM</v>
          </cell>
          <cell r="N149" t="str">
            <v>Animation Projection</v>
          </cell>
          <cell r="O149">
            <v>36332</v>
          </cell>
          <cell r="P149">
            <v>36432</v>
          </cell>
          <cell r="Q149">
            <v>300</v>
          </cell>
          <cell r="R149">
            <v>15</v>
          </cell>
          <cell r="S149">
            <v>100</v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>
            <v>10</v>
          </cell>
          <cell r="B150">
            <v>84</v>
          </cell>
          <cell r="C150">
            <v>10</v>
          </cell>
          <cell r="D150">
            <v>100</v>
          </cell>
          <cell r="E150">
            <v>3000</v>
          </cell>
          <cell r="F150">
            <v>10</v>
          </cell>
          <cell r="G150">
            <v>84</v>
          </cell>
          <cell r="H150">
            <v>21</v>
          </cell>
          <cell r="I150">
            <v>29</v>
          </cell>
          <cell r="J150">
            <v>29</v>
          </cell>
          <cell r="K150">
            <v>29</v>
          </cell>
          <cell r="N150" t="str">
            <v>Ink &amp; Paint Projection</v>
          </cell>
          <cell r="O150">
            <v>36362</v>
          </cell>
          <cell r="P150">
            <v>36446</v>
          </cell>
          <cell r="Q150">
            <v>300</v>
          </cell>
          <cell r="R150">
            <v>12</v>
          </cell>
          <cell r="S150">
            <v>84</v>
          </cell>
          <cell r="T150" t="str">
            <v/>
          </cell>
          <cell r="U150" t="str">
            <v/>
          </cell>
          <cell r="V150" t="str">
            <v/>
          </cell>
        </row>
        <row r="151">
          <cell r="B151">
            <v>14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O151" t="str">
            <v>PROJECTED RTM</v>
          </cell>
          <cell r="Q151">
            <v>36525</v>
          </cell>
          <cell r="R151">
            <v>147</v>
          </cell>
          <cell r="S151">
            <v>70</v>
          </cell>
        </row>
        <row r="152">
          <cell r="O152" t="str">
            <v>PROJECTED STREET</v>
          </cell>
          <cell r="Q152">
            <v>36555</v>
          </cell>
        </row>
        <row r="153">
          <cell r="O153" t="str">
            <v>+ or - Scheduled Date</v>
          </cell>
          <cell r="Q153">
            <v>0</v>
          </cell>
        </row>
        <row r="156">
          <cell r="N156" t="str">
            <v>DI PROJECT</v>
          </cell>
          <cell r="Q156">
            <v>3000</v>
          </cell>
          <cell r="R156" t="str">
            <v>WK Count</v>
          </cell>
          <cell r="S156" t="str">
            <v>Total Days</v>
          </cell>
        </row>
        <row r="157">
          <cell r="A157" t="str">
            <v>CALCULATION TABLE TO DRIVE GANTT CHART</v>
          </cell>
          <cell r="O157" t="str">
            <v>START</v>
          </cell>
          <cell r="P157" t="str">
            <v>END</v>
          </cell>
        </row>
        <row r="158">
          <cell r="A158" t="str">
            <v>PHASE 1</v>
          </cell>
          <cell r="C158" t="str">
            <v>PHASE 2</v>
          </cell>
          <cell r="F158" t="str">
            <v>PHASE 3</v>
          </cell>
          <cell r="L158" t="str">
            <v>RELEASE</v>
          </cell>
          <cell r="N158" t="str">
            <v>Prep Projection</v>
          </cell>
          <cell r="O158">
            <v>36402</v>
          </cell>
          <cell r="P158">
            <v>36486</v>
          </cell>
          <cell r="Q158">
            <v>300</v>
          </cell>
          <cell r="R158">
            <v>12</v>
          </cell>
          <cell r="S158">
            <v>84</v>
          </cell>
          <cell r="T158" t="str">
            <v/>
          </cell>
          <cell r="U158" t="str">
            <v/>
          </cell>
          <cell r="V158" t="str">
            <v/>
          </cell>
        </row>
        <row r="159">
          <cell r="A159" t="str">
            <v>Wks</v>
          </cell>
          <cell r="B159" t="str">
            <v>Days</v>
          </cell>
          <cell r="C159" t="str">
            <v>Wks</v>
          </cell>
          <cell r="D159" t="str">
            <v>Days</v>
          </cell>
          <cell r="E159" t="str">
            <v>UNITS</v>
          </cell>
          <cell r="F159" t="str">
            <v>Wks</v>
          </cell>
          <cell r="G159" t="str">
            <v>Days</v>
          </cell>
          <cell r="H159" t="str">
            <v>ALPHA</v>
          </cell>
          <cell r="I159" t="str">
            <v>BETA</v>
          </cell>
          <cell r="J159" t="str">
            <v>RTM</v>
          </cell>
          <cell r="N159" t="str">
            <v>Animation Projection</v>
          </cell>
          <cell r="O159">
            <v>36416</v>
          </cell>
          <cell r="P159">
            <v>36516</v>
          </cell>
          <cell r="Q159">
            <v>300</v>
          </cell>
          <cell r="R159">
            <v>15</v>
          </cell>
          <cell r="S159">
            <v>100</v>
          </cell>
          <cell r="T159" t="str">
            <v/>
          </cell>
          <cell r="U159" t="str">
            <v/>
          </cell>
          <cell r="V159" t="str">
            <v/>
          </cell>
        </row>
        <row r="160">
          <cell r="A160">
            <v>10</v>
          </cell>
          <cell r="B160">
            <v>84</v>
          </cell>
          <cell r="C160">
            <v>10</v>
          </cell>
          <cell r="D160">
            <v>100</v>
          </cell>
          <cell r="E160">
            <v>3000</v>
          </cell>
          <cell r="F160">
            <v>10</v>
          </cell>
          <cell r="G160">
            <v>84</v>
          </cell>
          <cell r="H160">
            <v>21</v>
          </cell>
          <cell r="I160">
            <v>29</v>
          </cell>
          <cell r="J160">
            <v>29</v>
          </cell>
          <cell r="K160">
            <v>29</v>
          </cell>
          <cell r="N160" t="str">
            <v>Ink &amp; Paint Projection</v>
          </cell>
          <cell r="O160">
            <v>36446</v>
          </cell>
          <cell r="P160">
            <v>36530</v>
          </cell>
          <cell r="Q160">
            <v>300</v>
          </cell>
          <cell r="R160">
            <v>12</v>
          </cell>
          <cell r="S160">
            <v>84</v>
          </cell>
          <cell r="T160" t="str">
            <v/>
          </cell>
          <cell r="U160" t="str">
            <v/>
          </cell>
          <cell r="V160" t="str">
            <v/>
          </cell>
        </row>
        <row r="161">
          <cell r="B161">
            <v>14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O161" t="str">
            <v>PROJECTED RTM</v>
          </cell>
          <cell r="Q161">
            <v>36609</v>
          </cell>
          <cell r="R161">
            <v>147</v>
          </cell>
          <cell r="S161">
            <v>70</v>
          </cell>
        </row>
        <row r="162">
          <cell r="O162" t="str">
            <v>PROJECTED STREET</v>
          </cell>
          <cell r="Q162">
            <v>36639</v>
          </cell>
        </row>
        <row r="163">
          <cell r="O163" t="str">
            <v>+ or - Scheduled Date</v>
          </cell>
          <cell r="Q163">
            <v>0</v>
          </cell>
        </row>
        <row r="165">
          <cell r="N165" t="str">
            <v>FORCAST</v>
          </cell>
          <cell r="Q165" t="str">
            <v>DATE</v>
          </cell>
          <cell r="T165">
            <v>36164</v>
          </cell>
          <cell r="U165">
            <v>36171</v>
          </cell>
          <cell r="V165">
            <v>36178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C11" sqref="C11"/>
    </sheetView>
  </sheetViews>
  <sheetFormatPr defaultRowHeight="12.75"/>
  <cols>
    <col min="1" max="1" width="35.42578125" style="49" customWidth="1"/>
    <col min="2" max="2" width="13.85546875" style="49" customWidth="1"/>
    <col min="3" max="3" width="17.7109375" style="49" customWidth="1"/>
    <col min="4" max="4" width="16.85546875" style="49" customWidth="1"/>
    <col min="5" max="5" width="25.140625" style="49" customWidth="1"/>
    <col min="6" max="16384" width="9.140625" style="49"/>
  </cols>
  <sheetData>
    <row r="2" spans="1:8">
      <c r="B2" s="50" t="s">
        <v>64</v>
      </c>
    </row>
    <row r="3" spans="1:8">
      <c r="B3" s="50" t="s">
        <v>65</v>
      </c>
    </row>
    <row r="4" spans="1:8" ht="15.75" customHeight="1">
      <c r="A4" s="51"/>
      <c r="B4" s="50" t="s">
        <v>159</v>
      </c>
      <c r="C4" s="51"/>
      <c r="D4" s="51"/>
      <c r="E4" s="51"/>
      <c r="F4" s="51"/>
      <c r="G4" s="51"/>
      <c r="H4" s="51"/>
    </row>
    <row r="5" spans="1:8">
      <c r="B5" s="50" t="s">
        <v>50</v>
      </c>
    </row>
    <row r="6" spans="1:8" ht="38.25">
      <c r="A6" s="94" t="s">
        <v>0</v>
      </c>
      <c r="B6" s="94" t="s">
        <v>1</v>
      </c>
      <c r="C6" s="94" t="s">
        <v>6</v>
      </c>
      <c r="D6" s="94" t="s">
        <v>78</v>
      </c>
      <c r="E6" s="94" t="s">
        <v>2</v>
      </c>
    </row>
    <row r="7" spans="1:8">
      <c r="A7" s="93">
        <v>1</v>
      </c>
      <c r="B7" s="93">
        <v>2</v>
      </c>
      <c r="C7" s="93">
        <v>3</v>
      </c>
      <c r="D7" s="93" t="s">
        <v>135</v>
      </c>
      <c r="E7" s="93">
        <v>5</v>
      </c>
    </row>
    <row r="8" spans="1:8">
      <c r="A8" s="95" t="s">
        <v>224</v>
      </c>
      <c r="B8" s="93">
        <v>12</v>
      </c>
      <c r="C8" s="93">
        <v>23395.47</v>
      </c>
      <c r="D8" s="85">
        <f>B8*C8</f>
        <v>280745.64</v>
      </c>
      <c r="E8" s="93"/>
    </row>
    <row r="9" spans="1:8" hidden="1">
      <c r="A9" s="95" t="s">
        <v>151</v>
      </c>
      <c r="B9" s="93">
        <v>12</v>
      </c>
      <c r="C9" s="93"/>
      <c r="D9" s="85">
        <f>B9*C9</f>
        <v>0</v>
      </c>
      <c r="E9" s="93"/>
    </row>
    <row r="10" spans="1:8" ht="21" customHeight="1">
      <c r="A10" s="95" t="s">
        <v>80</v>
      </c>
      <c r="B10" s="93">
        <v>12</v>
      </c>
      <c r="C10" s="93">
        <v>23397.96</v>
      </c>
      <c r="D10" s="85">
        <f>B10*C10</f>
        <v>280775.52</v>
      </c>
      <c r="E10" s="93"/>
    </row>
    <row r="11" spans="1:8" ht="18" customHeight="1">
      <c r="A11" s="95" t="s">
        <v>82</v>
      </c>
      <c r="B11" s="93"/>
      <c r="C11" s="85"/>
      <c r="D11" s="85">
        <f>(D10+D9+D8)*30.2/100</f>
        <v>169579.39032000001</v>
      </c>
      <c r="E11" s="93"/>
    </row>
    <row r="12" spans="1:8">
      <c r="A12" s="94" t="s">
        <v>3</v>
      </c>
      <c r="B12" s="94"/>
      <c r="C12" s="94"/>
      <c r="D12" s="96">
        <f>SUM(D8:D11)</f>
        <v>731100.55032000004</v>
      </c>
      <c r="E12" s="94" t="s">
        <v>23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6"/>
  <sheetViews>
    <sheetView workbookViewId="0">
      <selection activeCell="A6" sqref="A6"/>
    </sheetView>
  </sheetViews>
  <sheetFormatPr defaultRowHeight="12.75"/>
  <cols>
    <col min="1" max="1" width="77.5703125" style="49" customWidth="1"/>
    <col min="2" max="2" width="21.28515625" style="49" customWidth="1"/>
    <col min="3" max="3" width="18.42578125" style="49" hidden="1" customWidth="1"/>
    <col min="4" max="4" width="15" style="49" hidden="1" customWidth="1"/>
    <col min="5" max="5" width="14.28515625" style="49" hidden="1" customWidth="1"/>
    <col min="6" max="6" width="20.140625" style="49" hidden="1" customWidth="1"/>
    <col min="7" max="7" width="27" style="49" hidden="1" customWidth="1"/>
    <col min="8" max="16384" width="9.140625" style="49"/>
  </cols>
  <sheetData>
    <row r="4" spans="1:7">
      <c r="A4" s="50" t="s">
        <v>208</v>
      </c>
    </row>
    <row r="5" spans="1:7" ht="13.5" thickBot="1">
      <c r="D5" s="57"/>
    </row>
    <row r="6" spans="1:7" ht="102.75" thickBot="1">
      <c r="A6" s="94" t="s">
        <v>0</v>
      </c>
      <c r="B6" s="94" t="s">
        <v>11</v>
      </c>
      <c r="C6" s="54" t="s">
        <v>44</v>
      </c>
      <c r="D6" s="54" t="s">
        <v>45</v>
      </c>
      <c r="E6" s="54" t="s">
        <v>46</v>
      </c>
      <c r="F6" s="54" t="s">
        <v>52</v>
      </c>
      <c r="G6" s="54" t="s">
        <v>47</v>
      </c>
    </row>
    <row r="7" spans="1:7" ht="13.5" thickBot="1">
      <c r="A7" s="93">
        <v>1</v>
      </c>
      <c r="B7" s="93">
        <v>2</v>
      </c>
      <c r="C7" s="52">
        <v>3</v>
      </c>
      <c r="D7" s="52">
        <v>4</v>
      </c>
      <c r="E7" s="52" t="s">
        <v>138</v>
      </c>
      <c r="F7" s="52" t="s">
        <v>139</v>
      </c>
      <c r="G7" s="52">
        <v>7</v>
      </c>
    </row>
    <row r="8" spans="1:7" ht="13.5" thickBot="1">
      <c r="A8" s="100" t="s">
        <v>48</v>
      </c>
      <c r="B8" s="85">
        <f>КУ!E13</f>
        <v>8100976</v>
      </c>
      <c r="C8" s="53">
        <v>3436</v>
      </c>
      <c r="D8" s="53">
        <f>+C8</f>
        <v>3436</v>
      </c>
      <c r="E8" s="53">
        <f t="shared" ref="E8:E14" si="0">B8/C8</f>
        <v>2357.6763678696157</v>
      </c>
      <c r="F8" s="53">
        <f t="shared" ref="F8:F14" si="1">E8*D8</f>
        <v>8100975.9999999991</v>
      </c>
      <c r="G8" s="171" t="s">
        <v>157</v>
      </c>
    </row>
    <row r="9" spans="1:7" ht="26.25" thickBot="1">
      <c r="A9" s="100" t="s">
        <v>16</v>
      </c>
      <c r="B9" s="85">
        <f>+НИ!E24</f>
        <v>971303</v>
      </c>
      <c r="C9" s="53">
        <v>3436</v>
      </c>
      <c r="D9" s="53">
        <f t="shared" ref="D9:D14" si="2">+C9</f>
        <v>3436</v>
      </c>
      <c r="E9" s="53">
        <f t="shared" si="0"/>
        <v>282.68422584400463</v>
      </c>
      <c r="F9" s="53">
        <f t="shared" si="1"/>
        <v>971302.99999999988</v>
      </c>
      <c r="G9" s="172"/>
    </row>
    <row r="10" spans="1:7" ht="26.25" thickBot="1">
      <c r="A10" s="100" t="s">
        <v>25</v>
      </c>
      <c r="B10" s="85">
        <f>+ДИ!E19</f>
        <v>220590</v>
      </c>
      <c r="C10" s="53">
        <v>3436</v>
      </c>
      <c r="D10" s="53">
        <f t="shared" si="2"/>
        <v>3436</v>
      </c>
      <c r="E10" s="53">
        <f t="shared" si="0"/>
        <v>64.199650756693828</v>
      </c>
      <c r="F10" s="53">
        <f t="shared" si="1"/>
        <v>220590</v>
      </c>
      <c r="G10" s="172"/>
    </row>
    <row r="11" spans="1:7" ht="13.5" thickBot="1">
      <c r="A11" s="100" t="s">
        <v>30</v>
      </c>
      <c r="B11" s="85">
        <f>УС!E13</f>
        <v>279600</v>
      </c>
      <c r="C11" s="53">
        <v>3436</v>
      </c>
      <c r="D11" s="53">
        <f t="shared" si="2"/>
        <v>3436</v>
      </c>
      <c r="E11" s="53">
        <f t="shared" si="0"/>
        <v>81.373690337601857</v>
      </c>
      <c r="F11" s="53">
        <f t="shared" si="1"/>
        <v>279600</v>
      </c>
      <c r="G11" s="172"/>
    </row>
    <row r="12" spans="1:7" ht="13.5" thickBot="1">
      <c r="A12" s="100" t="s">
        <v>34</v>
      </c>
      <c r="B12" s="85">
        <f>ТУ!E13</f>
        <v>145000</v>
      </c>
      <c r="C12" s="53">
        <v>3436</v>
      </c>
      <c r="D12" s="53">
        <f t="shared" si="2"/>
        <v>3436</v>
      </c>
      <c r="E12" s="53">
        <f t="shared" si="0"/>
        <v>42.200232828870782</v>
      </c>
      <c r="F12" s="53">
        <f t="shared" si="1"/>
        <v>145000</v>
      </c>
      <c r="G12" s="172"/>
    </row>
    <row r="13" spans="1:7" ht="26.25" thickBot="1">
      <c r="A13" s="100" t="s">
        <v>41</v>
      </c>
      <c r="B13" s="85">
        <f>ОТ2!E13</f>
        <v>13638834.52</v>
      </c>
      <c r="C13" s="53">
        <v>3436</v>
      </c>
      <c r="D13" s="53">
        <f t="shared" si="2"/>
        <v>3436</v>
      </c>
      <c r="E13" s="53">
        <f t="shared" si="0"/>
        <v>3969.3930500582069</v>
      </c>
      <c r="F13" s="53">
        <f t="shared" si="1"/>
        <v>13638834.52</v>
      </c>
      <c r="G13" s="172"/>
    </row>
    <row r="14" spans="1:7" ht="13.5" thickBot="1">
      <c r="A14" s="100" t="s">
        <v>49</v>
      </c>
      <c r="B14" s="85">
        <v>5532650</v>
      </c>
      <c r="C14" s="53">
        <v>3436</v>
      </c>
      <c r="D14" s="53">
        <f t="shared" si="2"/>
        <v>3436</v>
      </c>
      <c r="E14" s="53">
        <f t="shared" si="0"/>
        <v>1610.2008149010478</v>
      </c>
      <c r="F14" s="53">
        <f t="shared" si="1"/>
        <v>5532650</v>
      </c>
      <c r="G14" s="173"/>
    </row>
    <row r="15" spans="1:7" ht="24.75" customHeight="1" thickBot="1">
      <c r="A15" s="94" t="s">
        <v>3</v>
      </c>
      <c r="B15" s="96">
        <f>SUM(B8:B14)</f>
        <v>28888953.52</v>
      </c>
      <c r="C15" s="56"/>
      <c r="D15" s="56"/>
      <c r="E15" s="56"/>
      <c r="F15" s="56">
        <f>SUM(F8:F14)</f>
        <v>28888953.519999996</v>
      </c>
      <c r="G15" s="55" t="s">
        <v>23</v>
      </c>
    </row>
    <row r="16" spans="1:7">
      <c r="A16" s="97"/>
      <c r="B16" s="97"/>
    </row>
  </sheetData>
  <mergeCells count="1">
    <mergeCell ref="G8:G14"/>
  </mergeCells>
  <pageMargins left="0.7" right="0.7" top="0.75" bottom="0.75" header="0.3" footer="0.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8"/>
  <sheetViews>
    <sheetView workbookViewId="0">
      <selection activeCell="J19" sqref="J19"/>
    </sheetView>
  </sheetViews>
  <sheetFormatPr defaultRowHeight="15"/>
  <cols>
    <col min="1" max="1" width="18.85546875" style="3" customWidth="1"/>
    <col min="2" max="2" width="13.140625" style="3" customWidth="1"/>
    <col min="3" max="3" width="12.28515625" style="3" customWidth="1"/>
    <col min="4" max="4" width="11" style="3" customWidth="1"/>
    <col min="5" max="6" width="13.7109375" style="3" customWidth="1"/>
    <col min="7" max="7" width="12.140625" style="3" customWidth="1"/>
    <col min="8" max="8" width="13.7109375" style="3" customWidth="1"/>
    <col min="9" max="9" width="13.140625" style="3" customWidth="1"/>
    <col min="10" max="10" width="18.140625" style="3" customWidth="1"/>
    <col min="11" max="11" width="12.85546875" style="3" customWidth="1"/>
    <col min="12" max="12" width="13.42578125" style="3" customWidth="1"/>
    <col min="13" max="16384" width="9.140625" style="3"/>
  </cols>
  <sheetData>
    <row r="4" spans="1:12">
      <c r="C4" s="50" t="s">
        <v>163</v>
      </c>
    </row>
    <row r="5" spans="1:12">
      <c r="C5" s="50" t="s">
        <v>50</v>
      </c>
    </row>
    <row r="7" spans="1:12" ht="48" customHeight="1">
      <c r="A7" s="168" t="s">
        <v>51</v>
      </c>
      <c r="B7" s="168" t="s">
        <v>164</v>
      </c>
      <c r="C7" s="168"/>
      <c r="D7" s="168"/>
      <c r="E7" s="168" t="s">
        <v>52</v>
      </c>
      <c r="F7" s="168"/>
      <c r="G7" s="168"/>
      <c r="H7" s="168"/>
      <c r="I7" s="168"/>
      <c r="J7" s="168"/>
      <c r="K7" s="168"/>
      <c r="L7" s="168" t="s">
        <v>53</v>
      </c>
    </row>
    <row r="8" spans="1:12">
      <c r="A8" s="168"/>
      <c r="B8" s="93" t="s">
        <v>54</v>
      </c>
      <c r="C8" s="93" t="s">
        <v>55</v>
      </c>
      <c r="D8" s="93" t="s">
        <v>56</v>
      </c>
      <c r="E8" s="93" t="s">
        <v>57</v>
      </c>
      <c r="F8" s="93" t="s">
        <v>58</v>
      </c>
      <c r="G8" s="93" t="s">
        <v>59</v>
      </c>
      <c r="H8" s="93" t="s">
        <v>60</v>
      </c>
      <c r="I8" s="93" t="s">
        <v>61</v>
      </c>
      <c r="J8" s="93" t="s">
        <v>62</v>
      </c>
      <c r="K8" s="93" t="s">
        <v>63</v>
      </c>
      <c r="L8" s="168"/>
    </row>
    <row r="9" spans="1:12" ht="38.25">
      <c r="A9" s="93">
        <v>1</v>
      </c>
      <c r="B9" s="93">
        <v>2</v>
      </c>
      <c r="C9" s="93">
        <v>3</v>
      </c>
      <c r="D9" s="93">
        <v>4</v>
      </c>
      <c r="E9" s="93">
        <v>5</v>
      </c>
      <c r="F9" s="93">
        <v>6</v>
      </c>
      <c r="G9" s="93">
        <v>7</v>
      </c>
      <c r="H9" s="93">
        <v>8</v>
      </c>
      <c r="I9" s="93">
        <v>9</v>
      </c>
      <c r="J9" s="93">
        <v>10</v>
      </c>
      <c r="K9" s="93">
        <v>11</v>
      </c>
      <c r="L9" s="93" t="s">
        <v>136</v>
      </c>
    </row>
    <row r="10" spans="1:12">
      <c r="A10" s="93"/>
      <c r="B10" s="105">
        <f>+' бассейн'!E12</f>
        <v>91385.947799999994</v>
      </c>
      <c r="C10" s="105">
        <f>+SUM(' бассейн'!E18:E23)</f>
        <v>129040.90909090909</v>
      </c>
      <c r="D10" s="105">
        <f>+SUM(' бассейн'!E30:E49)</f>
        <v>195935.69541125541</v>
      </c>
      <c r="E10" s="105">
        <f>+SUM(' бассейн'!E54:E57)</f>
        <v>186323.83987305281</v>
      </c>
      <c r="F10" s="105">
        <f>+' бассейн'!E58</f>
        <v>22340.135884887921</v>
      </c>
      <c r="G10" s="105">
        <f>+' бассейн'!E59</f>
        <v>5073.6079007759954</v>
      </c>
      <c r="H10" s="105">
        <f>+' бассейн'!E60</f>
        <v>6430.8480396072728</v>
      </c>
      <c r="I10" s="105">
        <f>+' бассейн'!E61</f>
        <v>3335.0249132441149</v>
      </c>
      <c r="J10" s="105">
        <f>+' бассейн'!E62</f>
        <v>313695.53732285404</v>
      </c>
      <c r="K10" s="105">
        <f>+' бассейн'!E63</f>
        <v>127251.90059489691</v>
      </c>
      <c r="L10" s="105">
        <f>SUM(B10:K10)</f>
        <v>1080813.4468314834</v>
      </c>
    </row>
    <row r="11" spans="1:12">
      <c r="L11" s="87">
        <f>+L10-' бассейн'!E67</f>
        <v>0</v>
      </c>
    </row>
    <row r="13" spans="1:12" ht="18.75">
      <c r="A13" s="1"/>
      <c r="B13" s="2"/>
    </row>
    <row r="14" spans="1:12">
      <c r="A14" s="174"/>
      <c r="B14" s="175"/>
      <c r="C14" s="175"/>
      <c r="D14" s="175"/>
      <c r="E14" s="175"/>
    </row>
    <row r="15" spans="1:12">
      <c r="A15" s="174"/>
      <c r="B15" s="175"/>
      <c r="C15" s="175"/>
      <c r="D15" s="175"/>
      <c r="E15" s="175"/>
    </row>
    <row r="16" spans="1:12">
      <c r="A16" s="174"/>
      <c r="B16" s="175"/>
      <c r="C16" s="175"/>
      <c r="D16" s="175"/>
      <c r="E16" s="175"/>
    </row>
    <row r="17" spans="1:5">
      <c r="A17" s="174"/>
      <c r="B17" s="175"/>
      <c r="C17" s="175"/>
      <c r="D17" s="175"/>
      <c r="E17" s="175"/>
    </row>
    <row r="18" spans="1:5">
      <c r="A18" s="174"/>
      <c r="B18" s="175"/>
      <c r="C18" s="175"/>
      <c r="D18" s="175"/>
      <c r="E18" s="175"/>
    </row>
  </sheetData>
  <mergeCells count="9">
    <mergeCell ref="A18:E18"/>
    <mergeCell ref="A7:A8"/>
    <mergeCell ref="B7:D7"/>
    <mergeCell ref="E7:K7"/>
    <mergeCell ref="L7:L8"/>
    <mergeCell ref="A14:E14"/>
    <mergeCell ref="A15:E15"/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82"/>
  <sheetViews>
    <sheetView tabSelected="1" zoomScale="78" zoomScaleNormal="78" zoomScaleSheetLayoutView="83" workbookViewId="0">
      <selection activeCell="C81" sqref="C81"/>
    </sheetView>
  </sheetViews>
  <sheetFormatPr defaultRowHeight="15.75"/>
  <cols>
    <col min="1" max="1" width="7.5703125" style="18" customWidth="1"/>
    <col min="2" max="2" width="52.42578125" style="4" customWidth="1"/>
    <col min="3" max="3" width="19" style="4" customWidth="1"/>
    <col min="4" max="4" width="12.7109375" style="4" customWidth="1"/>
    <col min="5" max="5" width="14.7109375" style="4" customWidth="1"/>
    <col min="6" max="6" width="13.85546875" style="4" customWidth="1"/>
    <col min="7" max="7" width="14.85546875" style="4" hidden="1" customWidth="1"/>
    <col min="8" max="8" width="18.7109375" style="4" customWidth="1"/>
    <col min="9" max="10" width="9.140625" style="4"/>
    <col min="11" max="11" width="11.140625" style="4" customWidth="1"/>
    <col min="12" max="12" width="12.5703125" style="4" customWidth="1"/>
    <col min="13" max="13" width="14.85546875" style="4" bestFit="1" customWidth="1"/>
    <col min="14" max="16384" width="9.140625" style="4"/>
  </cols>
  <sheetData>
    <row r="1" spans="1:8" ht="27" customHeight="1">
      <c r="B1" s="176" t="s">
        <v>251</v>
      </c>
      <c r="C1" s="176"/>
      <c r="D1" s="176"/>
      <c r="E1" s="176"/>
      <c r="F1" s="176"/>
      <c r="G1" s="176"/>
      <c r="H1" s="176"/>
    </row>
    <row r="2" spans="1:8" ht="15.75" customHeight="1">
      <c r="A2" s="187" t="s">
        <v>252</v>
      </c>
      <c r="B2" s="187"/>
      <c r="C2" s="187"/>
      <c r="D2" s="187"/>
      <c r="E2" s="187"/>
      <c r="F2" s="187"/>
      <c r="G2" s="187"/>
      <c r="H2" s="187"/>
    </row>
    <row r="3" spans="1:8" ht="15.75" customHeight="1">
      <c r="A3" s="187"/>
      <c r="B3" s="187"/>
      <c r="C3" s="187"/>
      <c r="D3" s="187"/>
      <c r="E3" s="187"/>
      <c r="F3" s="187"/>
      <c r="G3" s="187"/>
      <c r="H3" s="187"/>
    </row>
    <row r="4" spans="1:8" ht="32.25" customHeight="1">
      <c r="A4" s="188" t="s">
        <v>248</v>
      </c>
      <c r="B4" s="189"/>
      <c r="C4" s="189"/>
      <c r="D4" s="189"/>
      <c r="E4" s="189"/>
      <c r="F4" s="189"/>
      <c r="G4" s="189"/>
      <c r="H4" s="189"/>
    </row>
    <row r="5" spans="1:8" ht="5.25" hidden="1" customHeight="1">
      <c r="A5" s="189"/>
      <c r="B5" s="189"/>
      <c r="C5" s="189"/>
      <c r="D5" s="189"/>
      <c r="E5" s="189"/>
      <c r="F5" s="189"/>
      <c r="G5" s="189"/>
      <c r="H5" s="189"/>
    </row>
    <row r="6" spans="1:8" ht="32.25" customHeight="1">
      <c r="A6" s="190" t="s">
        <v>249</v>
      </c>
      <c r="B6" s="190"/>
      <c r="C6" s="190"/>
      <c r="D6" s="190"/>
      <c r="E6" s="190"/>
      <c r="F6" s="190"/>
      <c r="G6" s="190"/>
      <c r="H6" s="190"/>
    </row>
    <row r="7" spans="1:8" ht="94.5" customHeight="1">
      <c r="A7" s="191"/>
      <c r="B7" s="191"/>
      <c r="C7" s="191"/>
      <c r="D7" s="191"/>
      <c r="E7" s="191"/>
      <c r="F7" s="191"/>
      <c r="G7" s="191"/>
      <c r="H7" s="191"/>
    </row>
    <row r="8" spans="1:8">
      <c r="A8" s="193" t="s">
        <v>87</v>
      </c>
      <c r="B8" s="193" t="s">
        <v>88</v>
      </c>
      <c r="C8" s="193" t="s">
        <v>89</v>
      </c>
      <c r="D8" s="193" t="s">
        <v>90</v>
      </c>
      <c r="E8" s="193" t="s">
        <v>91</v>
      </c>
      <c r="F8" s="193" t="s">
        <v>92</v>
      </c>
      <c r="G8" s="194" t="s">
        <v>93</v>
      </c>
      <c r="H8" s="196" t="s">
        <v>126</v>
      </c>
    </row>
    <row r="9" spans="1:8" ht="31.5" customHeight="1">
      <c r="A9" s="193"/>
      <c r="B9" s="193"/>
      <c r="C9" s="193"/>
      <c r="D9" s="193"/>
      <c r="E9" s="193"/>
      <c r="F9" s="193"/>
      <c r="G9" s="195"/>
      <c r="H9" s="196"/>
    </row>
    <row r="10" spans="1:8">
      <c r="A10" s="10"/>
      <c r="B10" s="10"/>
      <c r="C10" s="143" t="s">
        <v>94</v>
      </c>
      <c r="D10" s="143" t="s">
        <v>67</v>
      </c>
      <c r="E10" s="37" t="s">
        <v>67</v>
      </c>
      <c r="F10" s="37" t="s">
        <v>67</v>
      </c>
      <c r="G10" s="38"/>
      <c r="H10" s="142"/>
    </row>
    <row r="11" spans="1:8" ht="47.25" customHeight="1">
      <c r="A11" s="11">
        <v>1</v>
      </c>
      <c r="B11" s="184" t="s">
        <v>143</v>
      </c>
      <c r="C11" s="185"/>
      <c r="D11" s="186"/>
      <c r="E11" s="39">
        <f>SUM(E13:E51)</f>
        <v>416362.55230216449</v>
      </c>
      <c r="F11" s="39">
        <f>SUM(F13:F51)</f>
        <v>1571.7658135975662</v>
      </c>
      <c r="G11" s="39">
        <f>SUM(G13:G51)</f>
        <v>635.8100585686152</v>
      </c>
      <c r="H11" s="5"/>
    </row>
    <row r="12" spans="1:8" ht="31.5">
      <c r="A12" s="11" t="s">
        <v>128</v>
      </c>
      <c r="B12" s="15" t="s">
        <v>127</v>
      </c>
      <c r="C12" s="13">
        <f>SUM(C13:C15)</f>
        <v>4</v>
      </c>
      <c r="D12" s="14">
        <f>+D14+D15+D13</f>
        <v>46793.43</v>
      </c>
      <c r="E12" s="39">
        <f>+E14+E15+E16+E13</f>
        <v>91385.947799999994</v>
      </c>
      <c r="F12" s="39">
        <f>+F14+F15+F16+F13</f>
        <v>556.21392452830185</v>
      </c>
      <c r="G12" s="39">
        <f>+G14+G15+G16+G13</f>
        <v>247.20618867924529</v>
      </c>
      <c r="H12" s="180" t="s">
        <v>132</v>
      </c>
    </row>
    <row r="13" spans="1:8">
      <c r="A13" s="11"/>
      <c r="B13" s="64" t="str">
        <f>+ОТ1!A8</f>
        <v>Инструктор по спорту</v>
      </c>
      <c r="C13" s="17">
        <v>2</v>
      </c>
      <c r="D13" s="17">
        <f>+ОТ1!C8</f>
        <v>23395.47</v>
      </c>
      <c r="E13" s="41">
        <f>D13*C13</f>
        <v>46790.94</v>
      </c>
      <c r="F13" s="41">
        <f>E13/$D$79</f>
        <v>284.78965307364575</v>
      </c>
      <c r="G13" s="41">
        <f>F13/60*$D$81</f>
        <v>126.57317914384257</v>
      </c>
      <c r="H13" s="181"/>
    </row>
    <row r="14" spans="1:8" ht="15.75" hidden="1" customHeight="1">
      <c r="A14" s="11"/>
      <c r="B14" s="64" t="str">
        <f>+ОТ1!A9</f>
        <v>Старший инструктор</v>
      </c>
      <c r="C14" s="16">
        <v>1</v>
      </c>
      <c r="D14" s="17">
        <f>+ОТ1!C9</f>
        <v>0</v>
      </c>
      <c r="E14" s="41">
        <f>D14*C14</f>
        <v>0</v>
      </c>
      <c r="F14" s="41">
        <f>E14/$D$79</f>
        <v>0</v>
      </c>
      <c r="G14" s="41">
        <f>F14/60*$D$81</f>
        <v>0</v>
      </c>
      <c r="H14" s="181"/>
    </row>
    <row r="15" spans="1:8">
      <c r="A15" s="11"/>
      <c r="B15" s="64" t="str">
        <f>+ОТ1!A10</f>
        <v>Медсестра</v>
      </c>
      <c r="C15" s="16">
        <v>1</v>
      </c>
      <c r="D15" s="17">
        <f>+ОТ1!C10</f>
        <v>23397.96</v>
      </c>
      <c r="E15" s="41">
        <f>D15*C15</f>
        <v>23397.96</v>
      </c>
      <c r="F15" s="41">
        <f>E15/$D$79</f>
        <v>142.40998174071819</v>
      </c>
      <c r="G15" s="41">
        <f>F15/60*$D$81</f>
        <v>63.293325218096982</v>
      </c>
      <c r="H15" s="181"/>
    </row>
    <row r="16" spans="1:8" s="18" customFormat="1" ht="31.5">
      <c r="A16" s="35"/>
      <c r="B16" s="19" t="s">
        <v>209</v>
      </c>
      <c r="C16" s="16" t="s">
        <v>210</v>
      </c>
      <c r="D16" s="17"/>
      <c r="E16" s="41">
        <f>SUM(E14+E15+E13)*30.2%</f>
        <v>21197.047799999997</v>
      </c>
      <c r="F16" s="41">
        <f>E16/$D$79</f>
        <v>129.0142897139379</v>
      </c>
      <c r="G16" s="41">
        <f>F16/60*$D$81</f>
        <v>57.339684317305732</v>
      </c>
      <c r="H16" s="181"/>
    </row>
    <row r="17" spans="1:8">
      <c r="A17" s="25" t="s">
        <v>129</v>
      </c>
      <c r="B17" s="12" t="s">
        <v>95</v>
      </c>
      <c r="C17" s="17"/>
      <c r="D17" s="17"/>
      <c r="E17" s="41"/>
      <c r="F17" s="43"/>
      <c r="G17" s="44"/>
      <c r="H17" s="181"/>
    </row>
    <row r="18" spans="1:8" ht="23.25" customHeight="1">
      <c r="A18" s="58"/>
      <c r="B18" s="23" t="str">
        <f>+МЗ!A9</f>
        <v>Средства дезинфекционные</v>
      </c>
      <c r="C18" s="17"/>
      <c r="D18" s="17"/>
      <c r="E18" s="41">
        <f>+МЗ!D9/11</f>
        <v>56313.63636363636</v>
      </c>
      <c r="F18" s="41">
        <f t="shared" ref="F18:F45" si="0">E18/D$81/$D$80</f>
        <v>175.98011363636363</v>
      </c>
      <c r="G18" s="42">
        <f t="shared" ref="G18:G28" si="1">F18/60*$D$81</f>
        <v>78.213383838383834</v>
      </c>
      <c r="H18" s="181"/>
    </row>
    <row r="19" spans="1:8" ht="34.5" customHeight="1">
      <c r="A19" s="58"/>
      <c r="B19" s="23" t="str">
        <f>+МЗ!A10</f>
        <v>Хозяйственные товары (уборочный инвентарь, моющие средства)</v>
      </c>
      <c r="C19" s="17"/>
      <c r="D19" s="17"/>
      <c r="E19" s="41">
        <f>+МЗ!D10/11</f>
        <v>22727.272727272728</v>
      </c>
      <c r="F19" s="41">
        <f t="shared" si="0"/>
        <v>71.022727272727266</v>
      </c>
      <c r="G19" s="42">
        <f t="shared" si="1"/>
        <v>31.565656565656564</v>
      </c>
      <c r="H19" s="181"/>
    </row>
    <row r="20" spans="1:8" ht="23.25" customHeight="1">
      <c r="A20" s="58"/>
      <c r="B20" s="23" t="str">
        <f>+МЗ!A12</f>
        <v>Запчасти к оборудованию системы водоснабжения</v>
      </c>
      <c r="C20" s="17"/>
      <c r="D20" s="17"/>
      <c r="E20" s="41">
        <f>+МЗ!D12/11</f>
        <v>31818.18181818182</v>
      </c>
      <c r="F20" s="41">
        <f t="shared" si="0"/>
        <v>99.431818181818187</v>
      </c>
      <c r="G20" s="42">
        <f t="shared" si="1"/>
        <v>44.191919191919197</v>
      </c>
      <c r="H20" s="181"/>
    </row>
    <row r="21" spans="1:8" ht="23.25" customHeight="1">
      <c r="A21" s="58"/>
      <c r="B21" s="23" t="str">
        <f>+МЗ!A13</f>
        <v>Лампы УФИ</v>
      </c>
      <c r="C21" s="17"/>
      <c r="D21" s="17"/>
      <c r="E21" s="41">
        <f>+МЗ!D13/11</f>
        <v>18181.81818181818</v>
      </c>
      <c r="F21" s="41">
        <f t="shared" si="0"/>
        <v>56.818181818181813</v>
      </c>
      <c r="G21" s="42">
        <f t="shared" si="1"/>
        <v>25.252525252525253</v>
      </c>
      <c r="H21" s="181"/>
    </row>
    <row r="22" spans="1:8" hidden="1">
      <c r="A22" s="58"/>
      <c r="B22" s="23">
        <f>+МЗ!A14</f>
        <v>0</v>
      </c>
      <c r="C22" s="17"/>
      <c r="D22" s="17"/>
      <c r="E22" s="41">
        <f>+МЗ!D14/11</f>
        <v>0</v>
      </c>
      <c r="F22" s="41">
        <f t="shared" si="0"/>
        <v>0</v>
      </c>
      <c r="G22" s="42">
        <f t="shared" si="1"/>
        <v>0</v>
      </c>
      <c r="H22" s="181"/>
    </row>
    <row r="23" spans="1:8" ht="15.75" hidden="1" customHeight="1">
      <c r="A23" s="58"/>
      <c r="B23" s="23"/>
      <c r="C23" s="17"/>
      <c r="D23" s="17"/>
      <c r="E23" s="41">
        <f>+МЗ!D15/11</f>
        <v>0</v>
      </c>
      <c r="F23" s="41">
        <f t="shared" si="0"/>
        <v>0</v>
      </c>
      <c r="G23" s="42">
        <f t="shared" si="1"/>
        <v>0</v>
      </c>
      <c r="H23" s="181"/>
    </row>
    <row r="24" spans="1:8" ht="15.75" hidden="1" customHeight="1">
      <c r="A24" s="58"/>
      <c r="B24" s="23"/>
      <c r="C24" s="17"/>
      <c r="D24" s="17"/>
      <c r="E24" s="41">
        <f>+МЗ!D16/11</f>
        <v>0</v>
      </c>
      <c r="F24" s="41">
        <f t="shared" si="0"/>
        <v>0</v>
      </c>
      <c r="G24" s="42">
        <f t="shared" si="1"/>
        <v>0</v>
      </c>
      <c r="H24" s="181"/>
    </row>
    <row r="25" spans="1:8" ht="15.75" hidden="1" customHeight="1">
      <c r="A25" s="58"/>
      <c r="B25" s="23"/>
      <c r="C25" s="17"/>
      <c r="D25" s="17"/>
      <c r="E25" s="41">
        <f>+МЗ!D17/11</f>
        <v>0</v>
      </c>
      <c r="F25" s="41">
        <f t="shared" si="0"/>
        <v>0</v>
      </c>
      <c r="G25" s="42">
        <f t="shared" si="1"/>
        <v>0</v>
      </c>
      <c r="H25" s="181"/>
    </row>
    <row r="26" spans="1:8" ht="15.75" hidden="1" customHeight="1">
      <c r="A26" s="177"/>
      <c r="B26" s="23"/>
      <c r="C26" s="17"/>
      <c r="D26" s="17"/>
      <c r="E26" s="41">
        <f>+МЗ!D18/11</f>
        <v>0</v>
      </c>
      <c r="F26" s="41">
        <f t="shared" si="0"/>
        <v>0</v>
      </c>
      <c r="G26" s="42">
        <f t="shared" si="1"/>
        <v>0</v>
      </c>
      <c r="H26" s="181"/>
    </row>
    <row r="27" spans="1:8" ht="15.75" hidden="1" customHeight="1">
      <c r="A27" s="178"/>
      <c r="B27" s="23"/>
      <c r="C27" s="17"/>
      <c r="D27" s="17"/>
      <c r="E27" s="41"/>
      <c r="F27" s="41">
        <f t="shared" si="0"/>
        <v>0</v>
      </c>
      <c r="G27" s="42">
        <f t="shared" si="1"/>
        <v>0</v>
      </c>
      <c r="H27" s="181"/>
    </row>
    <row r="28" spans="1:8" ht="15.75" hidden="1" customHeight="1">
      <c r="A28" s="179"/>
      <c r="B28" s="23"/>
      <c r="C28" s="17"/>
      <c r="D28" s="17"/>
      <c r="E28" s="41">
        <f>+МЗ!D20/11</f>
        <v>0</v>
      </c>
      <c r="F28" s="41">
        <f t="shared" si="0"/>
        <v>0</v>
      </c>
      <c r="G28" s="42">
        <f t="shared" si="1"/>
        <v>0</v>
      </c>
      <c r="H28" s="181"/>
    </row>
    <row r="29" spans="1:8" ht="29.25" customHeight="1">
      <c r="A29" s="25" t="s">
        <v>145</v>
      </c>
      <c r="B29" s="12" t="s">
        <v>96</v>
      </c>
      <c r="C29" s="17"/>
      <c r="D29" s="17"/>
      <c r="E29" s="41"/>
      <c r="F29" s="41">
        <f t="shared" si="0"/>
        <v>0</v>
      </c>
      <c r="G29" s="42"/>
      <c r="H29" s="181"/>
    </row>
    <row r="30" spans="1:8">
      <c r="A30" s="58"/>
      <c r="B30" s="23" t="str">
        <f>+ИнЗ!A8</f>
        <v>электротаймер бассейна</v>
      </c>
      <c r="C30" s="17"/>
      <c r="D30" s="17"/>
      <c r="E30" s="41">
        <f>+ИнЗ!D8/11</f>
        <v>685.06060606060601</v>
      </c>
      <c r="F30" s="41">
        <f t="shared" si="0"/>
        <v>2.1408143939393938</v>
      </c>
      <c r="G30" s="42">
        <f t="shared" ref="G30:G43" si="2">F30/60*$D$81</f>
        <v>0.95147306397306397</v>
      </c>
      <c r="H30" s="181"/>
    </row>
    <row r="31" spans="1:8">
      <c r="A31" s="58"/>
      <c r="B31" s="23" t="str">
        <f>+ИнЗ!A9</f>
        <v>часы - секундомер  С2.13с с пультом ДУ</v>
      </c>
      <c r="C31" s="17"/>
      <c r="D31" s="17"/>
      <c r="E31" s="41">
        <f>+ИнЗ!D9/11</f>
        <v>14765.445454545454</v>
      </c>
      <c r="F31" s="41">
        <f t="shared" si="0"/>
        <v>46.142017045454537</v>
      </c>
      <c r="G31" s="42">
        <f t="shared" si="2"/>
        <v>20.507563131313127</v>
      </c>
      <c r="H31" s="181"/>
    </row>
    <row r="32" spans="1:8">
      <c r="A32" s="58"/>
      <c r="B32" s="23" t="str">
        <f>+ИнЗ!A10</f>
        <v>фильтр для воды Гейзер -8ЧН в сборе</v>
      </c>
      <c r="C32" s="17"/>
      <c r="D32" s="17"/>
      <c r="E32" s="41">
        <f>+ИнЗ!D10/11</f>
        <v>2258.757575757576</v>
      </c>
      <c r="F32" s="41">
        <f t="shared" si="0"/>
        <v>7.0586174242424242</v>
      </c>
      <c r="G32" s="42">
        <f t="shared" si="2"/>
        <v>3.1371632996632997</v>
      </c>
      <c r="H32" s="181"/>
    </row>
    <row r="33" spans="1:8" ht="31.5">
      <c r="A33" s="58"/>
      <c r="B33" s="23" t="str">
        <f>+ИнЗ!A11</f>
        <v>табло информационное световое электронное для плавания</v>
      </c>
      <c r="C33" s="17"/>
      <c r="D33" s="17"/>
      <c r="E33" s="41">
        <f>+ИнЗ!D11/11</f>
        <v>9041.7121212121219</v>
      </c>
      <c r="F33" s="41">
        <f t="shared" si="0"/>
        <v>28.255350378787881</v>
      </c>
      <c r="G33" s="42">
        <f t="shared" si="2"/>
        <v>12.557933501683504</v>
      </c>
      <c r="H33" s="181"/>
    </row>
    <row r="34" spans="1:8" ht="31.5">
      <c r="A34" s="58"/>
      <c r="B34" s="23" t="str">
        <f>+ИнЗ!A12</f>
        <v>Шнур с флажками для указателей поворота (комплект)</v>
      </c>
      <c r="C34" s="17"/>
      <c r="D34" s="17"/>
      <c r="E34" s="41">
        <f>+ИнЗ!D12/11</f>
        <v>2048.9606060606061</v>
      </c>
      <c r="F34" s="41">
        <f t="shared" si="0"/>
        <v>6.4030018939393933</v>
      </c>
      <c r="G34" s="42">
        <f t="shared" si="2"/>
        <v>2.8457786195286197</v>
      </c>
      <c r="H34" s="181"/>
    </row>
    <row r="35" spans="1:8" ht="20.25" customHeight="1">
      <c r="A35" s="58"/>
      <c r="B35" s="23" t="str">
        <f>+ИнЗ!A13</f>
        <v>стартовая тумба</v>
      </c>
      <c r="C35" s="17"/>
      <c r="D35" s="17"/>
      <c r="E35" s="41">
        <f>+ИнЗ!D13/11</f>
        <v>88317.272727272721</v>
      </c>
      <c r="F35" s="41">
        <f t="shared" si="0"/>
        <v>275.99147727272725</v>
      </c>
      <c r="G35" s="42">
        <f t="shared" si="2"/>
        <v>122.66287878787878</v>
      </c>
      <c r="H35" s="181"/>
    </row>
    <row r="36" spans="1:8" ht="15.75" customHeight="1">
      <c r="A36" s="58"/>
      <c r="B36" s="23" t="str">
        <f>+ИнЗ!A14</f>
        <v>Шест спасательный нетонущий (Россия) длина 3 м</v>
      </c>
      <c r="C36" s="17"/>
      <c r="D36" s="17"/>
      <c r="E36" s="41">
        <f>+ИнЗ!D14/11</f>
        <v>290.54545454545456</v>
      </c>
      <c r="F36" s="41">
        <f t="shared" si="0"/>
        <v>0.90795454545454557</v>
      </c>
      <c r="G36" s="42">
        <f t="shared" si="2"/>
        <v>0.40353535353535358</v>
      </c>
      <c r="H36" s="181"/>
    </row>
    <row r="37" spans="1:8">
      <c r="A37" s="58"/>
      <c r="B37" s="23" t="str">
        <f>+ИнЗ!A15</f>
        <v>скамейка пластиковая</v>
      </c>
      <c r="C37" s="17"/>
      <c r="D37" s="17"/>
      <c r="E37" s="41">
        <f>+ИнЗ!D15/11</f>
        <v>2105.7454545454548</v>
      </c>
      <c r="F37" s="41">
        <f t="shared" si="0"/>
        <v>6.580454545454546</v>
      </c>
      <c r="G37" s="42">
        <f t="shared" si="2"/>
        <v>2.9246464646464649</v>
      </c>
      <c r="H37" s="181"/>
    </row>
    <row r="38" spans="1:8">
      <c r="A38" s="58"/>
      <c r="B38" s="23" t="str">
        <f>+ИнЗ!A16</f>
        <v>секундомер спортивный настенный</v>
      </c>
      <c r="C38" s="17"/>
      <c r="D38" s="17"/>
      <c r="E38" s="41">
        <f>+ИнЗ!D16/11</f>
        <v>2558.3866666666668</v>
      </c>
      <c r="F38" s="41">
        <f t="shared" si="0"/>
        <v>7.9949583333333329</v>
      </c>
      <c r="G38" s="42">
        <f t="shared" si="2"/>
        <v>3.553314814814815</v>
      </c>
      <c r="H38" s="181"/>
    </row>
    <row r="39" spans="1:8" ht="18" customHeight="1">
      <c r="A39" s="58"/>
      <c r="B39" s="23" t="str">
        <f>+ИнЗ!A17</f>
        <v>разделительная дорожка</v>
      </c>
      <c r="C39" s="17"/>
      <c r="D39" s="17"/>
      <c r="E39" s="41">
        <f>+ИнЗ!D17/11</f>
        <v>6395.9666666666662</v>
      </c>
      <c r="F39" s="41">
        <f t="shared" si="0"/>
        <v>19.987395833333331</v>
      </c>
      <c r="G39" s="42">
        <f t="shared" si="2"/>
        <v>8.8832870370370358</v>
      </c>
      <c r="H39" s="181"/>
    </row>
    <row r="40" spans="1:8" ht="15.75" customHeight="1">
      <c r="A40" s="177"/>
      <c r="B40" s="23" t="str">
        <f>+ИнЗ!A18</f>
        <v>подъемник для инвалидов</v>
      </c>
      <c r="C40" s="17"/>
      <c r="D40" s="17"/>
      <c r="E40" s="41">
        <f>+ИнЗ!D18/11</f>
        <v>12180.63393939394</v>
      </c>
      <c r="F40" s="41">
        <f t="shared" si="0"/>
        <v>38.064481060606063</v>
      </c>
      <c r="G40" s="42">
        <f t="shared" si="2"/>
        <v>16.917547138047141</v>
      </c>
      <c r="H40" s="181"/>
    </row>
    <row r="41" spans="1:8" ht="15.75" customHeight="1">
      <c r="A41" s="178"/>
      <c r="B41" s="23" t="str">
        <f>+ИнЗ!A19</f>
        <v>жалюзи оконные</v>
      </c>
      <c r="C41" s="17"/>
      <c r="D41" s="17"/>
      <c r="E41" s="41">
        <f>+ИнЗ!D19/11</f>
        <v>838.83116883116884</v>
      </c>
      <c r="F41" s="41">
        <f t="shared" si="0"/>
        <v>2.6213474025974026</v>
      </c>
      <c r="G41" s="42">
        <f t="shared" si="2"/>
        <v>1.1650432900432901</v>
      </c>
      <c r="H41" s="181"/>
    </row>
    <row r="42" spans="1:8" ht="41.25" customHeight="1">
      <c r="A42" s="178"/>
      <c r="B42" s="23" t="str">
        <f>+ИнЗ!A20</f>
        <v>барабан для наматывания разделительных дорожек</v>
      </c>
      <c r="C42" s="17"/>
      <c r="D42" s="17"/>
      <c r="E42" s="41">
        <f>+ИнЗ!D20/11</f>
        <v>6258.1951515151513</v>
      </c>
      <c r="F42" s="41">
        <f t="shared" si="0"/>
        <v>19.556859848484848</v>
      </c>
      <c r="G42" s="42">
        <f t="shared" si="2"/>
        <v>8.6919377104377098</v>
      </c>
      <c r="H42" s="181"/>
    </row>
    <row r="43" spans="1:8" ht="15.75" customHeight="1">
      <c r="A43" s="178"/>
      <c r="B43" s="23" t="str">
        <f>+ИнЗ!A21</f>
        <v>Датчик CL sensor (F-CL-3) 9900101142</v>
      </c>
      <c r="C43" s="17"/>
      <c r="D43" s="17"/>
      <c r="E43" s="41">
        <f>+ИнЗ!D21/11</f>
        <v>3008.3636363636365</v>
      </c>
      <c r="F43" s="41">
        <f t="shared" si="0"/>
        <v>9.401136363636363</v>
      </c>
      <c r="G43" s="42">
        <f t="shared" si="2"/>
        <v>4.1782828282828284</v>
      </c>
      <c r="H43" s="181"/>
    </row>
    <row r="44" spans="1:8">
      <c r="A44" s="178"/>
      <c r="B44" s="23" t="str">
        <f>+ИнЗ!A22</f>
        <v>Ремонт душевых помещений</v>
      </c>
      <c r="C44" s="21"/>
      <c r="D44" s="22"/>
      <c r="E44" s="41">
        <f>+ИнЗ!D22/11</f>
        <v>16818.18181818182</v>
      </c>
      <c r="F44" s="41">
        <f t="shared" si="0"/>
        <v>52.556818181818187</v>
      </c>
      <c r="G44" s="42"/>
      <c r="H44" s="181"/>
    </row>
    <row r="45" spans="1:8" ht="32.25" customHeight="1">
      <c r="A45" s="178"/>
      <c r="B45" s="23" t="str">
        <f>+ИнЗ!A23</f>
        <v>Проведение лабораторных исследований в бассейне по программе производственного контроля</v>
      </c>
      <c r="C45" s="21"/>
      <c r="D45" s="22"/>
      <c r="E45" s="41">
        <f>+ИнЗ!D23/11</f>
        <v>28363.636363636364</v>
      </c>
      <c r="F45" s="41">
        <f t="shared" si="0"/>
        <v>88.636363636363626</v>
      </c>
      <c r="G45" s="42"/>
      <c r="H45" s="181"/>
    </row>
    <row r="46" spans="1:8" hidden="1">
      <c r="A46" s="178"/>
      <c r="B46" s="23"/>
      <c r="C46" s="21"/>
      <c r="D46" s="22"/>
      <c r="E46" s="41"/>
      <c r="F46" s="41"/>
      <c r="G46" s="42"/>
      <c r="H46" s="181"/>
    </row>
    <row r="47" spans="1:8" ht="32.25" hidden="1" customHeight="1">
      <c r="A47" s="178"/>
      <c r="B47" s="23"/>
      <c r="C47" s="21"/>
      <c r="D47" s="22"/>
      <c r="E47" s="41"/>
      <c r="F47" s="41"/>
      <c r="G47" s="42"/>
      <c r="H47" s="181"/>
    </row>
    <row r="48" spans="1:8" ht="32.25" hidden="1" customHeight="1">
      <c r="A48" s="178"/>
      <c r="B48" s="23">
        <f>+ИнЗ!A25</f>
        <v>0</v>
      </c>
      <c r="C48" s="21"/>
      <c r="D48" s="22"/>
      <c r="E48" s="41">
        <f>+ИнЗ!D25/11</f>
        <v>0</v>
      </c>
      <c r="F48" s="41"/>
      <c r="G48" s="42"/>
      <c r="H48" s="181"/>
    </row>
    <row r="49" spans="1:13" hidden="1">
      <c r="A49" s="178"/>
      <c r="B49" s="23">
        <f>+ИнЗ!A26</f>
        <v>0</v>
      </c>
      <c r="C49" s="21"/>
      <c r="D49" s="21"/>
      <c r="E49" s="41">
        <f>+ИнЗ!D26/11</f>
        <v>0</v>
      </c>
      <c r="F49" s="41">
        <f>E49/D$81/$D$80</f>
        <v>0</v>
      </c>
      <c r="G49" s="42"/>
      <c r="H49" s="181"/>
    </row>
    <row r="50" spans="1:13" s="18" customFormat="1" ht="27" hidden="1" customHeight="1">
      <c r="A50" s="178"/>
      <c r="B50" s="6"/>
      <c r="C50" s="21"/>
      <c r="D50" s="21"/>
      <c r="E50" s="42"/>
      <c r="F50" s="42"/>
      <c r="G50" s="42"/>
      <c r="H50" s="181"/>
    </row>
    <row r="51" spans="1:13" s="18" customFormat="1" hidden="1">
      <c r="A51" s="179"/>
      <c r="B51" s="6"/>
      <c r="C51" s="21"/>
      <c r="D51" s="21"/>
      <c r="E51" s="42"/>
      <c r="F51" s="42"/>
      <c r="G51" s="42"/>
      <c r="H51" s="182"/>
    </row>
    <row r="52" spans="1:13" ht="24.75" customHeight="1">
      <c r="A52" s="11">
        <v>2</v>
      </c>
      <c r="B52" s="184" t="s">
        <v>144</v>
      </c>
      <c r="C52" s="185"/>
      <c r="D52" s="186"/>
      <c r="E52" s="39">
        <f>SUM(E53:E66)</f>
        <v>664450.89452931902</v>
      </c>
      <c r="F52" s="39">
        <f>SUM(F53:F66)</f>
        <v>6477.8329035878905</v>
      </c>
      <c r="G52" s="39">
        <f>SUM(G53:G66)</f>
        <v>2879.0368460390628</v>
      </c>
      <c r="H52" s="5"/>
      <c r="M52" s="65"/>
    </row>
    <row r="53" spans="1:13" ht="15.75" customHeight="1">
      <c r="A53" s="197" t="s">
        <v>130</v>
      </c>
      <c r="B53" s="12" t="s">
        <v>97</v>
      </c>
      <c r="C53" s="13"/>
      <c r="D53" s="20"/>
      <c r="E53" s="44"/>
      <c r="F53" s="42"/>
      <c r="G53" s="42"/>
      <c r="H53" s="180" t="s">
        <v>247</v>
      </c>
    </row>
    <row r="54" spans="1:13">
      <c r="A54" s="198"/>
      <c r="B54" s="6" t="s">
        <v>98</v>
      </c>
      <c r="C54" s="13"/>
      <c r="D54" s="20"/>
      <c r="E54" s="44">
        <f>КУ!E8*площади!K25/12</f>
        <v>136119.61683835395</v>
      </c>
      <c r="F54" s="41">
        <v>2034.64</v>
      </c>
      <c r="G54" s="42">
        <f t="shared" ref="G54:G63" si="3">F54/60*$D$81</f>
        <v>904.2844444444446</v>
      </c>
      <c r="H54" s="181"/>
    </row>
    <row r="55" spans="1:13">
      <c r="A55" s="198"/>
      <c r="B55" s="6" t="s">
        <v>99</v>
      </c>
      <c r="C55" s="13"/>
      <c r="D55" s="20"/>
      <c r="E55" s="44">
        <f>+(КУ!E10+КУ!E11)/12*площади!K25</f>
        <v>24315.229639198347</v>
      </c>
      <c r="F55" s="41">
        <v>342.84</v>
      </c>
      <c r="G55" s="42">
        <f t="shared" si="3"/>
        <v>152.37333333333333</v>
      </c>
      <c r="H55" s="181"/>
    </row>
    <row r="56" spans="1:13">
      <c r="A56" s="198"/>
      <c r="B56" s="6" t="s">
        <v>100</v>
      </c>
      <c r="C56" s="13"/>
      <c r="D56" s="20"/>
      <c r="E56" s="44">
        <f>+КУ!E9*площади!K25/12</f>
        <v>25888.993395500522</v>
      </c>
      <c r="F56" s="41">
        <v>365.03</v>
      </c>
      <c r="G56" s="42">
        <f t="shared" si="3"/>
        <v>162.23555555555555</v>
      </c>
      <c r="H56" s="181"/>
    </row>
    <row r="57" spans="1:13">
      <c r="A57" s="199"/>
      <c r="B57" s="6" t="s">
        <v>85</v>
      </c>
      <c r="C57" s="13"/>
      <c r="D57" s="20"/>
      <c r="E57" s="44">
        <f>КУ!E12*площади!K25/12</f>
        <v>0</v>
      </c>
      <c r="F57" s="41">
        <f>E57/D$81/$D$80</f>
        <v>0</v>
      </c>
      <c r="G57" s="42">
        <f t="shared" si="3"/>
        <v>0</v>
      </c>
      <c r="H57" s="181"/>
    </row>
    <row r="58" spans="1:13" ht="47.25">
      <c r="A58" s="59" t="s">
        <v>131</v>
      </c>
      <c r="B58" s="23" t="s">
        <v>101</v>
      </c>
      <c r="C58" s="13"/>
      <c r="D58" s="20"/>
      <c r="E58" s="44">
        <f>+ОХ!B9/12*площади!K25</f>
        <v>22340.135884887921</v>
      </c>
      <c r="F58" s="41">
        <f>E58/D$81/$D$80</f>
        <v>69.812924640274744</v>
      </c>
      <c r="G58" s="42">
        <f t="shared" si="3"/>
        <v>31.027966506788776</v>
      </c>
      <c r="H58" s="181"/>
    </row>
    <row r="59" spans="1:13" ht="47.25">
      <c r="A59" s="11" t="s">
        <v>133</v>
      </c>
      <c r="B59" s="23" t="s">
        <v>102</v>
      </c>
      <c r="C59" s="13"/>
      <c r="D59" s="20"/>
      <c r="E59" s="44">
        <f>+ОХ!B10/12*площади!K25</f>
        <v>5073.6079007759954</v>
      </c>
      <c r="F59" s="41">
        <f>E59/D$81/$D$80</f>
        <v>15.855024689924987</v>
      </c>
      <c r="G59" s="42">
        <f t="shared" si="3"/>
        <v>7.0466776399666609</v>
      </c>
      <c r="H59" s="181"/>
    </row>
    <row r="60" spans="1:13">
      <c r="A60" s="11" t="s">
        <v>134</v>
      </c>
      <c r="B60" s="23" t="s">
        <v>103</v>
      </c>
      <c r="C60" s="13"/>
      <c r="D60" s="20"/>
      <c r="E60" s="44">
        <f>+ОХ!B11/12*площади!K25</f>
        <v>6430.8480396072728</v>
      </c>
      <c r="F60" s="41">
        <f>E60/D$81/$D$80</f>
        <v>20.096400123772728</v>
      </c>
      <c r="G60" s="42">
        <f t="shared" si="3"/>
        <v>8.9317333883434351</v>
      </c>
      <c r="H60" s="181"/>
    </row>
    <row r="61" spans="1:13">
      <c r="A61" s="11" t="s">
        <v>140</v>
      </c>
      <c r="B61" s="23" t="s">
        <v>104</v>
      </c>
      <c r="C61" s="13"/>
      <c r="D61" s="20"/>
      <c r="E61" s="44">
        <f>+ОХ!B12/12*площади!K25</f>
        <v>3335.0249132441149</v>
      </c>
      <c r="F61" s="41">
        <v>10.91</v>
      </c>
      <c r="G61" s="42">
        <f t="shared" si="3"/>
        <v>4.8488888888888892</v>
      </c>
      <c r="H61" s="181"/>
    </row>
    <row r="62" spans="1:13" ht="47.25">
      <c r="A62" s="11" t="s">
        <v>141</v>
      </c>
      <c r="B62" s="23" t="s">
        <v>42</v>
      </c>
      <c r="C62" s="13"/>
      <c r="D62" s="20"/>
      <c r="E62" s="44">
        <f>+ОХ!B13/12*площади!K25</f>
        <v>313695.53732285404</v>
      </c>
      <c r="F62" s="41">
        <f>E62/D$81/$D$80</f>
        <v>980.29855413391886</v>
      </c>
      <c r="G62" s="42">
        <f t="shared" si="3"/>
        <v>435.68824628174178</v>
      </c>
      <c r="H62" s="181"/>
    </row>
    <row r="63" spans="1:13">
      <c r="A63" s="11" t="s">
        <v>142</v>
      </c>
      <c r="B63" s="23" t="s">
        <v>105</v>
      </c>
      <c r="C63" s="48"/>
      <c r="D63" s="24"/>
      <c r="E63" s="44">
        <f>+ОХ!B14/12*площади!K25</f>
        <v>127251.90059489691</v>
      </c>
      <c r="F63" s="41">
        <v>2638.35</v>
      </c>
      <c r="G63" s="42">
        <f t="shared" si="3"/>
        <v>1172.5999999999999</v>
      </c>
      <c r="H63" s="181"/>
    </row>
    <row r="64" spans="1:13" hidden="1">
      <c r="A64" s="47"/>
      <c r="B64" s="6"/>
      <c r="C64" s="17"/>
      <c r="D64" s="22"/>
      <c r="E64" s="42"/>
      <c r="F64" s="43"/>
      <c r="G64" s="42"/>
      <c r="H64" s="181"/>
    </row>
    <row r="65" spans="1:9" hidden="1">
      <c r="A65" s="47"/>
      <c r="B65" s="6"/>
      <c r="C65" s="17"/>
      <c r="D65" s="22"/>
      <c r="E65" s="42"/>
      <c r="F65" s="43"/>
      <c r="G65" s="42"/>
      <c r="H65" s="182"/>
    </row>
    <row r="66" spans="1:9" hidden="1">
      <c r="A66" s="25"/>
      <c r="B66" s="6"/>
      <c r="C66" s="16"/>
      <c r="D66" s="17"/>
      <c r="E66" s="42"/>
      <c r="F66" s="44">
        <f>E66/$D$79</f>
        <v>0</v>
      </c>
      <c r="G66" s="42">
        <f>F66/60*$D$81</f>
        <v>0</v>
      </c>
      <c r="H66" s="142"/>
    </row>
    <row r="67" spans="1:9">
      <c r="A67" s="11">
        <v>4</v>
      </c>
      <c r="B67" s="12" t="s">
        <v>107</v>
      </c>
      <c r="C67" s="13"/>
      <c r="D67" s="20"/>
      <c r="E67" s="39">
        <f>SUM(E11,E52)</f>
        <v>1080813.4468314834</v>
      </c>
      <c r="F67" s="39">
        <f>SUM(F11,F52)</f>
        <v>8049.5987171854567</v>
      </c>
      <c r="G67" s="39">
        <f>SUM(G11,G52)</f>
        <v>3514.846904607678</v>
      </c>
      <c r="H67" s="142"/>
    </row>
    <row r="68" spans="1:9">
      <c r="A68" s="25" t="s">
        <v>106</v>
      </c>
      <c r="B68" s="6" t="s">
        <v>109</v>
      </c>
      <c r="C68" s="17"/>
      <c r="D68" s="17"/>
      <c r="E68" s="42"/>
      <c r="F68" s="41">
        <f>F67*$E$68</f>
        <v>0</v>
      </c>
      <c r="G68" s="41">
        <f>G67*$E$68</f>
        <v>0</v>
      </c>
      <c r="H68" s="142"/>
    </row>
    <row r="69" spans="1:9" ht="31.5" customHeight="1">
      <c r="A69" s="25" t="s">
        <v>108</v>
      </c>
      <c r="B69" s="15" t="s">
        <v>111</v>
      </c>
      <c r="C69" s="11"/>
      <c r="D69" s="26"/>
      <c r="E69" s="40"/>
      <c r="F69" s="40">
        <f>F67+F68</f>
        <v>8049.5987171854567</v>
      </c>
      <c r="G69" s="40">
        <f>G67+G68</f>
        <v>3514.846904607678</v>
      </c>
      <c r="H69" s="142"/>
    </row>
    <row r="70" spans="1:9">
      <c r="A70" s="25" t="s">
        <v>110</v>
      </c>
      <c r="B70" s="6" t="s">
        <v>113</v>
      </c>
      <c r="C70" s="17"/>
      <c r="D70" s="17"/>
      <c r="E70" s="41"/>
      <c r="F70" s="45">
        <f>F69*0%</f>
        <v>0</v>
      </c>
      <c r="G70" s="45">
        <f>G69*0%</f>
        <v>0</v>
      </c>
      <c r="H70" s="142"/>
    </row>
    <row r="71" spans="1:9">
      <c r="A71" s="27" t="s">
        <v>112</v>
      </c>
      <c r="B71" s="28" t="s">
        <v>114</v>
      </c>
      <c r="C71" s="28"/>
      <c r="D71" s="28"/>
      <c r="E71" s="46"/>
      <c r="F71" s="46">
        <f>F69+F70</f>
        <v>8049.5987171854567</v>
      </c>
      <c r="G71" s="46">
        <f>G69+G70</f>
        <v>3514.846904607678</v>
      </c>
      <c r="H71" s="142"/>
    </row>
    <row r="72" spans="1:9" s="63" customFormat="1" hidden="1">
      <c r="A72" s="62"/>
      <c r="B72" s="29"/>
      <c r="C72" s="29"/>
      <c r="D72" s="29"/>
      <c r="E72" s="61"/>
      <c r="F72" s="61"/>
      <c r="G72" s="61"/>
      <c r="H72" s="9"/>
    </row>
    <row r="73" spans="1:9" s="63" customFormat="1">
      <c r="A73" s="149"/>
      <c r="B73" s="150"/>
      <c r="C73" s="150"/>
      <c r="D73" s="150"/>
      <c r="E73" s="151"/>
      <c r="F73" s="151"/>
      <c r="G73" s="151"/>
      <c r="H73" s="152"/>
    </row>
    <row r="74" spans="1:9" s="63" customFormat="1">
      <c r="A74" s="145"/>
      <c r="B74" s="192" t="s">
        <v>150</v>
      </c>
      <c r="C74" s="192"/>
      <c r="D74" s="192"/>
      <c r="E74" s="192"/>
      <c r="F74" s="148">
        <f>+F71/8</f>
        <v>1006.1998396481821</v>
      </c>
      <c r="G74" s="61"/>
      <c r="H74" s="147"/>
    </row>
    <row r="75" spans="1:9" s="63" customFormat="1" hidden="1">
      <c r="A75" s="144"/>
      <c r="B75" s="183"/>
      <c r="C75" s="183"/>
      <c r="D75" s="183"/>
      <c r="E75" s="183"/>
      <c r="F75" s="46"/>
      <c r="G75" s="61"/>
      <c r="H75" s="146"/>
    </row>
    <row r="76" spans="1:9" s="63" customFormat="1" hidden="1">
      <c r="A76" s="145"/>
      <c r="B76" s="183"/>
      <c r="C76" s="183"/>
      <c r="D76" s="183"/>
      <c r="E76" s="183"/>
      <c r="F76" s="46"/>
      <c r="G76" s="61"/>
      <c r="H76" s="147"/>
    </row>
    <row r="77" spans="1:9" ht="36.75" customHeight="1">
      <c r="A77" s="34"/>
      <c r="B77" s="60" t="s">
        <v>146</v>
      </c>
      <c r="C77" s="33"/>
      <c r="D77" s="36"/>
      <c r="E77" s="36"/>
    </row>
    <row r="78" spans="1:9" s="18" customFormat="1" ht="47.25">
      <c r="A78" s="163" t="s">
        <v>66</v>
      </c>
      <c r="B78" s="11" t="s">
        <v>115</v>
      </c>
      <c r="C78" s="7" t="s">
        <v>116</v>
      </c>
      <c r="D78" s="30" t="s">
        <v>117</v>
      </c>
      <c r="E78" s="153" t="s">
        <v>118</v>
      </c>
      <c r="F78" s="157"/>
      <c r="G78" s="158"/>
      <c r="H78" s="159"/>
    </row>
    <row r="79" spans="1:9" s="18" customFormat="1" ht="31.5">
      <c r="A79" s="30">
        <v>1</v>
      </c>
      <c r="B79" s="162" t="s">
        <v>119</v>
      </c>
      <c r="C79" s="17" t="s">
        <v>120</v>
      </c>
      <c r="D79" s="22">
        <v>164.3</v>
      </c>
      <c r="E79" s="154"/>
      <c r="F79" s="160"/>
      <c r="G79" s="161"/>
      <c r="H79" s="152"/>
      <c r="I79" s="31"/>
    </row>
    <row r="80" spans="1:9" s="18" customFormat="1" ht="31.5">
      <c r="A80" s="30">
        <f>1+A79</f>
        <v>2</v>
      </c>
      <c r="B80" s="162" t="s">
        <v>121</v>
      </c>
      <c r="C80" s="17" t="s">
        <v>122</v>
      </c>
      <c r="D80" s="8">
        <v>12</v>
      </c>
      <c r="E80" s="166"/>
      <c r="F80" s="160"/>
      <c r="G80" s="161"/>
      <c r="H80" s="152"/>
      <c r="I80" s="31"/>
    </row>
    <row r="81" spans="1:9" s="18" customFormat="1" ht="63">
      <c r="A81" s="30">
        <f t="shared" ref="A81:A82" si="4">1+A80</f>
        <v>3</v>
      </c>
      <c r="B81" s="162" t="s">
        <v>250</v>
      </c>
      <c r="C81" s="17" t="s">
        <v>222</v>
      </c>
      <c r="D81" s="165">
        <f>+(365-12-31-2)/12</f>
        <v>26.666666666666668</v>
      </c>
      <c r="E81" s="8"/>
      <c r="F81" s="155"/>
      <c r="G81" s="155"/>
      <c r="H81" s="156"/>
      <c r="I81" s="31"/>
    </row>
    <row r="82" spans="1:9" s="18" customFormat="1" hidden="1">
      <c r="A82" s="164">
        <f t="shared" si="4"/>
        <v>4</v>
      </c>
      <c r="B82" s="6" t="s">
        <v>123</v>
      </c>
      <c r="C82" s="17" t="s">
        <v>81</v>
      </c>
      <c r="D82" s="32">
        <v>60</v>
      </c>
      <c r="E82" s="167"/>
      <c r="F82" s="9"/>
      <c r="G82" s="9"/>
      <c r="H82" s="9"/>
      <c r="I82" s="31"/>
    </row>
  </sheetData>
  <mergeCells count="23">
    <mergeCell ref="B76:E76"/>
    <mergeCell ref="B52:D52"/>
    <mergeCell ref="H53:H65"/>
    <mergeCell ref="A2:H3"/>
    <mergeCell ref="A4:H5"/>
    <mergeCell ref="A6:H7"/>
    <mergeCell ref="B74:E74"/>
    <mergeCell ref="F8:F9"/>
    <mergeCell ref="G8:G9"/>
    <mergeCell ref="E8:E9"/>
    <mergeCell ref="H8:H9"/>
    <mergeCell ref="A53:A57"/>
    <mergeCell ref="A44:A51"/>
    <mergeCell ref="D8:D9"/>
    <mergeCell ref="A8:A9"/>
    <mergeCell ref="B8:B9"/>
    <mergeCell ref="B1:H1"/>
    <mergeCell ref="A40:A43"/>
    <mergeCell ref="A26:A28"/>
    <mergeCell ref="H12:H51"/>
    <mergeCell ref="B75:E75"/>
    <mergeCell ref="C8:C9"/>
    <mergeCell ref="B11:D11"/>
  </mergeCells>
  <printOptions horizontalCentered="1" verticalCentered="1"/>
  <pageMargins left="0.39370078740157483" right="0.39370078740157483" top="1.3779527559055118" bottom="0.78740157480314965" header="0.59055118110236227" footer="0"/>
  <pageSetup paperSize="9" fitToWidth="0" fitToHeight="0" orientation="landscape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49"/>
  <sheetViews>
    <sheetView topLeftCell="A4" workbookViewId="0">
      <pane xSplit="4" ySplit="4" topLeftCell="E8" activePane="bottomRight" state="frozen"/>
      <selection activeCell="A4" sqref="A4"/>
      <selection pane="topRight" activeCell="E4" sqref="E4"/>
      <selection pane="bottomLeft" activeCell="A8" sqref="A8"/>
      <selection pane="bottomRight" activeCell="F26" sqref="F26"/>
    </sheetView>
  </sheetViews>
  <sheetFormatPr defaultRowHeight="15"/>
  <cols>
    <col min="3" max="3" width="59.5703125" customWidth="1"/>
    <col min="5" max="5" width="13.42578125" bestFit="1" customWidth="1"/>
    <col min="6" max="7" width="13" bestFit="1" customWidth="1"/>
    <col min="8" max="9" width="20.42578125" customWidth="1"/>
    <col min="10" max="11" width="13.7109375" customWidth="1"/>
  </cols>
  <sheetData>
    <row r="6" spans="2:11" ht="15.75">
      <c r="B6" s="200" t="s">
        <v>166</v>
      </c>
      <c r="C6" s="200"/>
      <c r="D6" s="200"/>
      <c r="E6" s="200"/>
      <c r="F6" s="200"/>
      <c r="G6" s="200"/>
    </row>
    <row r="7" spans="2:11" ht="87" customHeight="1">
      <c r="B7" s="66" t="s">
        <v>167</v>
      </c>
      <c r="C7" s="66" t="s">
        <v>168</v>
      </c>
      <c r="D7" s="66" t="s">
        <v>116</v>
      </c>
      <c r="E7" s="66" t="s">
        <v>169</v>
      </c>
      <c r="F7" s="66" t="s">
        <v>170</v>
      </c>
      <c r="G7" s="66" t="s">
        <v>171</v>
      </c>
      <c r="H7" s="66" t="s">
        <v>202</v>
      </c>
      <c r="I7" s="66" t="s">
        <v>203</v>
      </c>
      <c r="J7" s="66" t="s">
        <v>246</v>
      </c>
      <c r="K7" s="66" t="s">
        <v>204</v>
      </c>
    </row>
    <row r="8" spans="2:11" ht="15.75" hidden="1">
      <c r="B8" s="67" t="s">
        <v>172</v>
      </c>
      <c r="C8" s="68" t="s">
        <v>173</v>
      </c>
      <c r="D8" s="67" t="s">
        <v>124</v>
      </c>
      <c r="E8" s="69">
        <v>8920.1</v>
      </c>
      <c r="F8" s="69">
        <v>4026</v>
      </c>
      <c r="G8" s="69">
        <v>4894.1000000000004</v>
      </c>
      <c r="H8" s="69"/>
      <c r="I8" s="69">
        <f>SUM(I9:I19)</f>
        <v>8920.0999999999985</v>
      </c>
      <c r="J8" s="69"/>
      <c r="K8" s="69"/>
    </row>
    <row r="9" spans="2:11" ht="15.75" hidden="1">
      <c r="B9" s="70"/>
      <c r="C9" s="71" t="s">
        <v>174</v>
      </c>
      <c r="D9" s="72" t="s">
        <v>124</v>
      </c>
      <c r="E9" s="73">
        <v>1830</v>
      </c>
      <c r="F9" s="73">
        <v>1830</v>
      </c>
      <c r="G9" s="73"/>
      <c r="H9" s="73">
        <f>+E9*H$20/(E$8-E$20)</f>
        <v>3166.2607125367281</v>
      </c>
      <c r="I9" s="73">
        <f>+E9+H9</f>
        <v>4996.2607125367285</v>
      </c>
      <c r="J9" s="73"/>
      <c r="K9" s="73"/>
    </row>
    <row r="10" spans="2:11" ht="15.75" hidden="1">
      <c r="B10" s="70"/>
      <c r="C10" s="71" t="s">
        <v>175</v>
      </c>
      <c r="D10" s="72" t="s">
        <v>124</v>
      </c>
      <c r="E10" s="73">
        <f>SUM(F10:G10)</f>
        <v>49.7</v>
      </c>
      <c r="F10" s="73">
        <v>49.7</v>
      </c>
      <c r="G10" s="73">
        <v>0</v>
      </c>
      <c r="H10" s="73">
        <f t="shared" ref="H10:H19" si="0">+E10*H$20/(E$8-E$20)</f>
        <v>85.990796400587641</v>
      </c>
      <c r="I10" s="73">
        <f t="shared" ref="I10:I19" si="1">+E10+H10</f>
        <v>135.69079640058766</v>
      </c>
      <c r="J10" s="73"/>
      <c r="K10" s="73"/>
    </row>
    <row r="11" spans="2:11" ht="15.75" hidden="1">
      <c r="B11" s="70"/>
      <c r="C11" s="71" t="s">
        <v>176</v>
      </c>
      <c r="D11" s="72" t="s">
        <v>124</v>
      </c>
      <c r="E11" s="73">
        <f t="shared" ref="E11:E24" si="2">SUM(F11:G11)</f>
        <v>780.4</v>
      </c>
      <c r="F11" s="73">
        <v>0</v>
      </c>
      <c r="G11" s="73">
        <v>780.4</v>
      </c>
      <c r="H11" s="73">
        <f t="shared" si="0"/>
        <v>1350.2458251714002</v>
      </c>
      <c r="I11" s="73">
        <f t="shared" si="1"/>
        <v>2130.6458251714002</v>
      </c>
      <c r="J11" s="73"/>
      <c r="K11" s="73"/>
    </row>
    <row r="12" spans="2:11" ht="15.75" hidden="1">
      <c r="B12" s="70"/>
      <c r="C12" s="71" t="s">
        <v>177</v>
      </c>
      <c r="D12" s="72" t="s">
        <v>124</v>
      </c>
      <c r="E12" s="73">
        <f t="shared" si="2"/>
        <v>150.80000000000001</v>
      </c>
      <c r="F12" s="73">
        <v>150.80000000000001</v>
      </c>
      <c r="G12" s="73">
        <v>0</v>
      </c>
      <c r="H12" s="73">
        <f t="shared" si="0"/>
        <v>260.91372428991184</v>
      </c>
      <c r="I12" s="73">
        <f t="shared" si="1"/>
        <v>411.71372428991185</v>
      </c>
      <c r="J12" s="73"/>
      <c r="K12" s="73"/>
    </row>
    <row r="13" spans="2:11" ht="15.75" hidden="1">
      <c r="B13" s="70"/>
      <c r="C13" s="71" t="s">
        <v>178</v>
      </c>
      <c r="D13" s="72" t="s">
        <v>124</v>
      </c>
      <c r="E13" s="73">
        <f t="shared" si="2"/>
        <v>89.3</v>
      </c>
      <c r="F13" s="73">
        <v>89.3</v>
      </c>
      <c r="G13" s="73">
        <v>0</v>
      </c>
      <c r="H13" s="73">
        <f t="shared" si="0"/>
        <v>154.50660198334961</v>
      </c>
      <c r="I13" s="73">
        <f t="shared" si="1"/>
        <v>243.80660198334959</v>
      </c>
      <c r="J13" s="73"/>
      <c r="K13" s="73"/>
    </row>
    <row r="14" spans="2:11" ht="15.75" hidden="1">
      <c r="B14" s="70"/>
      <c r="C14" s="71" t="s">
        <v>179</v>
      </c>
      <c r="D14" s="72" t="s">
        <v>124</v>
      </c>
      <c r="E14" s="73">
        <f t="shared" si="2"/>
        <v>133.69999999999999</v>
      </c>
      <c r="F14" s="73">
        <v>133.69999999999999</v>
      </c>
      <c r="G14" s="73">
        <v>0</v>
      </c>
      <c r="H14" s="73">
        <f t="shared" si="0"/>
        <v>231.32735369735545</v>
      </c>
      <c r="I14" s="73">
        <f t="shared" si="1"/>
        <v>365.02735369735547</v>
      </c>
      <c r="J14" s="73"/>
      <c r="K14" s="73"/>
    </row>
    <row r="15" spans="2:11" ht="15.75" hidden="1">
      <c r="B15" s="70"/>
      <c r="C15" s="71" t="s">
        <v>180</v>
      </c>
      <c r="D15" s="72" t="s">
        <v>124</v>
      </c>
      <c r="E15" s="73">
        <f t="shared" si="2"/>
        <v>157.5</v>
      </c>
      <c r="F15" s="73">
        <v>157.5</v>
      </c>
      <c r="G15" s="73">
        <v>0</v>
      </c>
      <c r="H15" s="73">
        <f t="shared" si="0"/>
        <v>272.5060449314397</v>
      </c>
      <c r="I15" s="73">
        <f t="shared" si="1"/>
        <v>430.0060449314397</v>
      </c>
      <c r="J15" s="73"/>
      <c r="K15" s="73"/>
    </row>
    <row r="16" spans="2:11" ht="31.5" hidden="1">
      <c r="B16" s="70"/>
      <c r="C16" s="71" t="s">
        <v>181</v>
      </c>
      <c r="D16" s="72" t="s">
        <v>124</v>
      </c>
      <c r="E16" s="73">
        <f t="shared" si="2"/>
        <v>25.9</v>
      </c>
      <c r="F16" s="73">
        <v>25.9</v>
      </c>
      <c r="G16" s="73">
        <v>0</v>
      </c>
      <c r="H16" s="73">
        <f t="shared" si="0"/>
        <v>44.812105166503414</v>
      </c>
      <c r="I16" s="73">
        <f t="shared" si="1"/>
        <v>70.71210516650342</v>
      </c>
      <c r="J16" s="73"/>
      <c r="K16" s="73"/>
    </row>
    <row r="17" spans="2:11" ht="31.5" hidden="1">
      <c r="B17" s="70"/>
      <c r="C17" s="71" t="s">
        <v>182</v>
      </c>
      <c r="D17" s="72" t="s">
        <v>124</v>
      </c>
      <c r="E17" s="73">
        <f t="shared" si="2"/>
        <v>25</v>
      </c>
      <c r="F17" s="73">
        <v>25</v>
      </c>
      <c r="G17" s="73">
        <v>0</v>
      </c>
      <c r="H17" s="73">
        <f t="shared" si="0"/>
        <v>43.254927766895193</v>
      </c>
      <c r="I17" s="73">
        <f t="shared" si="1"/>
        <v>68.254927766895193</v>
      </c>
      <c r="J17" s="73"/>
      <c r="K17" s="73"/>
    </row>
    <row r="18" spans="2:11" ht="15.75" hidden="1">
      <c r="B18" s="70"/>
      <c r="C18" s="71" t="s">
        <v>183</v>
      </c>
      <c r="D18" s="72" t="s">
        <v>124</v>
      </c>
      <c r="E18" s="73">
        <f t="shared" si="2"/>
        <v>12.3</v>
      </c>
      <c r="F18" s="73">
        <v>12.3</v>
      </c>
      <c r="G18" s="73">
        <v>0</v>
      </c>
      <c r="H18" s="73">
        <f t="shared" si="0"/>
        <v>21.281424461312433</v>
      </c>
      <c r="I18" s="73">
        <f t="shared" si="1"/>
        <v>33.581424461312437</v>
      </c>
      <c r="J18" s="73"/>
      <c r="K18" s="73"/>
    </row>
    <row r="19" spans="2:11" ht="15.75" hidden="1">
      <c r="B19" s="70"/>
      <c r="C19" s="71" t="s">
        <v>184</v>
      </c>
      <c r="D19" s="72" t="s">
        <v>124</v>
      </c>
      <c r="E19" s="73">
        <f t="shared" si="2"/>
        <v>12.6</v>
      </c>
      <c r="F19" s="73">
        <v>0</v>
      </c>
      <c r="G19" s="73">
        <v>12.6</v>
      </c>
      <c r="H19" s="73">
        <f t="shared" si="0"/>
        <v>21.800483594515175</v>
      </c>
      <c r="I19" s="73">
        <f t="shared" si="1"/>
        <v>34.400483594515173</v>
      </c>
      <c r="J19" s="73"/>
      <c r="K19" s="73"/>
    </row>
    <row r="20" spans="2:11" ht="15.75" hidden="1">
      <c r="B20" s="70"/>
      <c r="C20" s="71" t="s">
        <v>185</v>
      </c>
      <c r="D20" s="72" t="s">
        <v>124</v>
      </c>
      <c r="E20" s="73">
        <f>SUM(F20:G20)</f>
        <v>5652.9</v>
      </c>
      <c r="F20" s="73">
        <f>F8-SUM(F9:F19)</f>
        <v>1551.7999999999997</v>
      </c>
      <c r="G20" s="73">
        <f>G8-SUM(G9:G19)</f>
        <v>4101.1000000000004</v>
      </c>
      <c r="H20" s="73">
        <f>+F20+G20</f>
        <v>5652.9</v>
      </c>
      <c r="I20" s="73"/>
      <c r="J20" s="73"/>
      <c r="K20" s="73"/>
    </row>
    <row r="21" spans="2:11" ht="15.75" hidden="1">
      <c r="B21" s="67" t="s">
        <v>186</v>
      </c>
      <c r="C21" s="74" t="s">
        <v>187</v>
      </c>
      <c r="D21" s="67" t="s">
        <v>124</v>
      </c>
      <c r="E21" s="69">
        <f>SUM(E22:E24)</f>
        <v>150.80000000000001</v>
      </c>
      <c r="F21" s="69">
        <f>SUM(F22:F24)</f>
        <v>150.80000000000001</v>
      </c>
      <c r="G21" s="69">
        <f>SUM(G22:G24)</f>
        <v>0</v>
      </c>
      <c r="H21" s="69"/>
      <c r="I21" s="69"/>
      <c r="J21" s="69"/>
      <c r="K21" s="69"/>
    </row>
    <row r="22" spans="2:11" ht="15.75" hidden="1">
      <c r="B22" s="75"/>
      <c r="C22" s="76" t="s">
        <v>177</v>
      </c>
      <c r="D22" s="77" t="s">
        <v>124</v>
      </c>
      <c r="E22" s="78">
        <f t="shared" si="2"/>
        <v>150.80000000000001</v>
      </c>
      <c r="F22" s="78">
        <v>150.80000000000001</v>
      </c>
      <c r="G22" s="78">
        <v>0</v>
      </c>
      <c r="H22" s="78">
        <f>+H12</f>
        <v>260.91372428991184</v>
      </c>
      <c r="I22" s="78"/>
      <c r="J22" s="78"/>
      <c r="K22" s="78"/>
    </row>
    <row r="23" spans="2:11" ht="1.5" customHeight="1">
      <c r="B23" s="75"/>
      <c r="C23" s="76"/>
      <c r="D23" s="77" t="s">
        <v>124</v>
      </c>
      <c r="E23" s="78">
        <f t="shared" si="2"/>
        <v>0</v>
      </c>
      <c r="F23" s="78"/>
      <c r="G23" s="78"/>
      <c r="H23" s="78"/>
      <c r="I23" s="78"/>
      <c r="J23" s="78"/>
      <c r="K23" s="78"/>
    </row>
    <row r="24" spans="2:11" ht="19.5" customHeight="1">
      <c r="B24" s="75"/>
      <c r="C24" s="76"/>
      <c r="D24" s="77" t="s">
        <v>124</v>
      </c>
      <c r="E24" s="78">
        <f t="shared" si="2"/>
        <v>0</v>
      </c>
      <c r="F24" s="78"/>
      <c r="G24" s="78"/>
      <c r="H24" s="78"/>
      <c r="I24" s="78"/>
      <c r="J24" s="78"/>
      <c r="K24" s="78"/>
    </row>
    <row r="25" spans="2:11" ht="15.75">
      <c r="B25" s="67" t="s">
        <v>188</v>
      </c>
      <c r="C25" s="68" t="s">
        <v>242</v>
      </c>
      <c r="D25" s="67" t="s">
        <v>124</v>
      </c>
      <c r="E25" s="69">
        <v>5365.4</v>
      </c>
      <c r="F25" s="69">
        <v>3074.6</v>
      </c>
      <c r="G25" s="69">
        <v>190.4</v>
      </c>
      <c r="H25" s="69"/>
      <c r="I25" s="69">
        <f>SUM(I26:I39)</f>
        <v>5659.4098343577443</v>
      </c>
      <c r="J25" s="89">
        <f>SUM(J26:J39)</f>
        <v>1480.8614623051012</v>
      </c>
      <c r="K25" s="89">
        <f>+J25/E48</f>
        <v>0.27600206178571984</v>
      </c>
    </row>
    <row r="26" spans="2:11" ht="15.75">
      <c r="B26" s="70"/>
      <c r="C26" s="71" t="s">
        <v>245</v>
      </c>
      <c r="D26" s="72" t="s">
        <v>124</v>
      </c>
      <c r="E26" s="73">
        <v>686.8</v>
      </c>
      <c r="F26" s="73">
        <v>686.8</v>
      </c>
      <c r="G26" s="73"/>
      <c r="H26" s="73">
        <f t="shared" ref="H26:H39" si="3">+E26*H$40/(E$25-E$40)</f>
        <v>592.83215612737433</v>
      </c>
      <c r="I26" s="73">
        <f>+E26+H26</f>
        <v>1279.6321561273744</v>
      </c>
      <c r="J26" s="73">
        <f>+I26</f>
        <v>1279.6321561273744</v>
      </c>
      <c r="K26" s="73"/>
    </row>
    <row r="27" spans="2:11" ht="15.75">
      <c r="B27" s="70"/>
      <c r="C27" s="71" t="s">
        <v>189</v>
      </c>
      <c r="D27" s="72" t="s">
        <v>124</v>
      </c>
      <c r="E27" s="73">
        <v>267</v>
      </c>
      <c r="F27" s="73">
        <v>267</v>
      </c>
      <c r="G27" s="73"/>
      <c r="H27" s="73">
        <f t="shared" si="3"/>
        <v>230.46911136576725</v>
      </c>
      <c r="I27" s="73">
        <f t="shared" ref="I27:I39" si="4">+E27+H27</f>
        <v>497.46911136576728</v>
      </c>
      <c r="J27" s="73"/>
      <c r="K27" s="73"/>
    </row>
    <row r="28" spans="2:11" ht="15.75">
      <c r="B28" s="70"/>
      <c r="C28" s="71" t="s">
        <v>125</v>
      </c>
      <c r="D28" s="72" t="s">
        <v>124</v>
      </c>
      <c r="E28" s="73">
        <v>1397.3</v>
      </c>
      <c r="F28" s="73">
        <v>1397.3</v>
      </c>
      <c r="G28" s="73"/>
      <c r="H28" s="73">
        <f t="shared" si="3"/>
        <v>1206.1216828141819</v>
      </c>
      <c r="I28" s="73">
        <f t="shared" si="4"/>
        <v>2603.4216828141816</v>
      </c>
      <c r="J28" s="73"/>
      <c r="K28" s="73"/>
    </row>
    <row r="29" spans="2:11" ht="15.75">
      <c r="B29" s="70"/>
      <c r="C29" s="71" t="s">
        <v>189</v>
      </c>
      <c r="D29" s="72" t="s">
        <v>124</v>
      </c>
      <c r="E29" s="73">
        <v>357</v>
      </c>
      <c r="F29" s="73">
        <v>357</v>
      </c>
      <c r="G29" s="73"/>
      <c r="H29" s="73">
        <f t="shared" si="3"/>
        <v>308.15532868007085</v>
      </c>
      <c r="I29" s="73">
        <f t="shared" si="4"/>
        <v>665.15532868007085</v>
      </c>
      <c r="J29" s="73"/>
      <c r="K29" s="73"/>
    </row>
    <row r="30" spans="2:11" ht="15.75">
      <c r="B30" s="70"/>
      <c r="C30" s="71" t="s">
        <v>244</v>
      </c>
      <c r="D30" s="72" t="s">
        <v>124</v>
      </c>
      <c r="E30" s="73">
        <v>227.5</v>
      </c>
      <c r="F30" s="73">
        <v>227.5</v>
      </c>
      <c r="G30" s="73"/>
      <c r="H30" s="73">
        <f t="shared" si="3"/>
        <v>196.37349376671182</v>
      </c>
      <c r="I30" s="73"/>
      <c r="J30" s="73"/>
      <c r="K30" s="73"/>
    </row>
    <row r="31" spans="2:11" ht="15.75">
      <c r="B31" s="70"/>
      <c r="C31" s="71" t="s">
        <v>243</v>
      </c>
      <c r="D31" s="72" t="s">
        <v>124</v>
      </c>
      <c r="E31" s="73">
        <v>139</v>
      </c>
      <c r="F31" s="73">
        <v>139</v>
      </c>
      <c r="G31" s="73"/>
      <c r="H31" s="73">
        <f t="shared" si="3"/>
        <v>119.98204674097997</v>
      </c>
      <c r="I31" s="73">
        <f t="shared" si="4"/>
        <v>258.98204674097997</v>
      </c>
      <c r="J31" s="73"/>
      <c r="K31" s="73"/>
    </row>
    <row r="32" spans="2:11" ht="15.75">
      <c r="B32" s="70"/>
      <c r="C32" s="71" t="s">
        <v>190</v>
      </c>
      <c r="D32" s="72" t="s">
        <v>124</v>
      </c>
      <c r="E32" s="73">
        <f t="shared" ref="E32:E39" si="5">SUM(F32:G32)</f>
        <v>25.2</v>
      </c>
      <c r="F32" s="73"/>
      <c r="G32" s="73">
        <v>25.2</v>
      </c>
      <c r="H32" s="73">
        <f t="shared" si="3"/>
        <v>21.752140848004998</v>
      </c>
      <c r="I32" s="73">
        <f t="shared" si="4"/>
        <v>46.952140848005001</v>
      </c>
      <c r="J32" s="73"/>
      <c r="K32" s="73"/>
    </row>
    <row r="33" spans="2:12" ht="15.75">
      <c r="B33" s="70"/>
      <c r="C33" s="71" t="s">
        <v>191</v>
      </c>
      <c r="D33" s="72" t="s">
        <v>124</v>
      </c>
      <c r="E33" s="73">
        <f t="shared" si="5"/>
        <v>24.3</v>
      </c>
      <c r="F33" s="73"/>
      <c r="G33" s="73">
        <v>24.3</v>
      </c>
      <c r="H33" s="73">
        <f t="shared" si="3"/>
        <v>20.975278674861965</v>
      </c>
      <c r="I33" s="73">
        <f t="shared" si="4"/>
        <v>45.275278674861966</v>
      </c>
      <c r="J33" s="73"/>
      <c r="K33" s="73"/>
    </row>
    <row r="34" spans="2:12" ht="15.75">
      <c r="B34" s="70"/>
      <c r="C34" s="71" t="s">
        <v>192</v>
      </c>
      <c r="D34" s="72" t="s">
        <v>124</v>
      </c>
      <c r="E34" s="73">
        <f t="shared" si="5"/>
        <v>14.1</v>
      </c>
      <c r="F34" s="73"/>
      <c r="G34" s="73">
        <v>14.1</v>
      </c>
      <c r="H34" s="73">
        <f t="shared" si="3"/>
        <v>12.170840712574226</v>
      </c>
      <c r="I34" s="73">
        <f t="shared" si="4"/>
        <v>26.270840712574227</v>
      </c>
      <c r="J34" s="73"/>
      <c r="K34" s="73"/>
    </row>
    <row r="35" spans="2:12" ht="15.75">
      <c r="B35" s="70"/>
      <c r="C35" s="71" t="s">
        <v>193</v>
      </c>
      <c r="D35" s="72" t="s">
        <v>124</v>
      </c>
      <c r="E35" s="73">
        <f t="shared" si="5"/>
        <v>18.8</v>
      </c>
      <c r="F35" s="73"/>
      <c r="G35" s="73">
        <v>18.8</v>
      </c>
      <c r="H35" s="73">
        <f t="shared" si="3"/>
        <v>16.227787616765635</v>
      </c>
      <c r="I35" s="73">
        <f t="shared" si="4"/>
        <v>35.027787616765636</v>
      </c>
      <c r="J35" s="73"/>
      <c r="K35" s="73"/>
    </row>
    <row r="36" spans="2:12" ht="15.75">
      <c r="B36" s="70"/>
      <c r="C36" s="71" t="s">
        <v>194</v>
      </c>
      <c r="D36" s="72" t="s">
        <v>124</v>
      </c>
      <c r="E36" s="73">
        <f t="shared" si="5"/>
        <v>46.3</v>
      </c>
      <c r="F36" s="73"/>
      <c r="G36" s="73">
        <v>46.3</v>
      </c>
      <c r="H36" s="73">
        <f t="shared" si="3"/>
        <v>39.96524290724728</v>
      </c>
      <c r="I36" s="73">
        <f t="shared" si="4"/>
        <v>86.265242907247284</v>
      </c>
      <c r="J36" s="73">
        <f>+I36</f>
        <v>86.265242907247284</v>
      </c>
      <c r="K36" s="73"/>
    </row>
    <row r="37" spans="2:12" ht="15.75">
      <c r="B37" s="70"/>
      <c r="C37" s="71" t="s">
        <v>195</v>
      </c>
      <c r="D37" s="72" t="s">
        <v>124</v>
      </c>
      <c r="E37" s="73">
        <f t="shared" si="5"/>
        <v>17</v>
      </c>
      <c r="F37" s="73"/>
      <c r="G37" s="73">
        <v>17</v>
      </c>
      <c r="H37" s="73">
        <f t="shared" si="3"/>
        <v>14.674063270479563</v>
      </c>
      <c r="I37" s="73">
        <f t="shared" si="4"/>
        <v>31.674063270479564</v>
      </c>
      <c r="J37" s="73">
        <f>+I37</f>
        <v>31.674063270479564</v>
      </c>
      <c r="K37" s="73"/>
    </row>
    <row r="38" spans="2:12" ht="15.75">
      <c r="B38" s="70"/>
      <c r="C38" s="71" t="s">
        <v>196</v>
      </c>
      <c r="D38" s="72" t="s">
        <v>124</v>
      </c>
      <c r="E38" s="73">
        <f t="shared" si="5"/>
        <v>24.3</v>
      </c>
      <c r="F38" s="73"/>
      <c r="G38" s="73">
        <v>24.3</v>
      </c>
      <c r="H38" s="73">
        <f t="shared" si="3"/>
        <v>20.975278674861965</v>
      </c>
      <c r="I38" s="73">
        <f t="shared" si="4"/>
        <v>45.275278674861966</v>
      </c>
      <c r="J38" s="73">
        <v>45.28</v>
      </c>
      <c r="K38" s="73"/>
    </row>
    <row r="39" spans="2:12" ht="22.5" customHeight="1">
      <c r="B39" s="70"/>
      <c r="C39" s="71" t="s">
        <v>197</v>
      </c>
      <c r="D39" s="72" t="s">
        <v>124</v>
      </c>
      <c r="E39" s="73">
        <f t="shared" si="5"/>
        <v>20.399999999999999</v>
      </c>
      <c r="F39" s="73"/>
      <c r="G39" s="73">
        <v>20.399999999999999</v>
      </c>
      <c r="H39" s="73">
        <f t="shared" si="3"/>
        <v>17.608875924575475</v>
      </c>
      <c r="I39" s="73">
        <f t="shared" si="4"/>
        <v>38.008875924575477</v>
      </c>
      <c r="J39" s="73">
        <v>38.01</v>
      </c>
      <c r="K39" s="73"/>
    </row>
    <row r="40" spans="2:12" ht="15.75" hidden="1">
      <c r="B40" s="70"/>
      <c r="C40" s="71" t="s">
        <v>185</v>
      </c>
      <c r="D40" s="72" t="s">
        <v>124</v>
      </c>
      <c r="E40" s="73">
        <v>2485.6999999999998</v>
      </c>
      <c r="F40" s="73"/>
      <c r="G40" s="73">
        <f>G25-SUM(G26:G39)</f>
        <v>0</v>
      </c>
      <c r="H40" s="73">
        <f>+E40</f>
        <v>2485.6999999999998</v>
      </c>
      <c r="I40" s="73"/>
      <c r="J40" s="73"/>
      <c r="K40" s="73"/>
    </row>
    <row r="41" spans="2:12" ht="15.75" hidden="1">
      <c r="B41" s="67" t="s">
        <v>198</v>
      </c>
      <c r="C41" s="74" t="s">
        <v>187</v>
      </c>
      <c r="D41" s="67" t="s">
        <v>124</v>
      </c>
      <c r="E41" s="69">
        <f>SUM(E46:E47)</f>
        <v>2100.4</v>
      </c>
      <c r="F41" s="69">
        <f>SUM(F46:F47)</f>
        <v>0</v>
      </c>
      <c r="G41" s="69">
        <f>SUM(G46:G47)</f>
        <v>0</v>
      </c>
      <c r="H41" s="69"/>
      <c r="I41" s="69"/>
      <c r="J41" s="69"/>
      <c r="K41" s="69"/>
    </row>
    <row r="42" spans="2:12" ht="15.75" hidden="1">
      <c r="B42" s="80"/>
      <c r="C42" s="81"/>
      <c r="D42" s="79" t="s">
        <v>124</v>
      </c>
      <c r="E42" s="82"/>
      <c r="F42" s="82"/>
      <c r="G42" s="83"/>
      <c r="H42" s="83"/>
      <c r="I42" s="83"/>
      <c r="J42" s="83"/>
      <c r="K42" s="83"/>
    </row>
    <row r="43" spans="2:12" ht="15.75" hidden="1">
      <c r="B43" s="80"/>
      <c r="C43" s="81"/>
      <c r="D43" s="79"/>
      <c r="E43" s="82"/>
      <c r="F43" s="82"/>
      <c r="G43" s="83"/>
      <c r="H43" s="83"/>
      <c r="I43" s="83"/>
      <c r="J43" s="83"/>
      <c r="K43" s="83"/>
    </row>
    <row r="44" spans="2:12" ht="15.75" hidden="1">
      <c r="B44" s="80"/>
      <c r="C44" s="81"/>
      <c r="D44" s="79"/>
      <c r="E44" s="82"/>
      <c r="F44" s="82"/>
      <c r="G44" s="83"/>
      <c r="H44" s="83"/>
      <c r="I44" s="83"/>
      <c r="J44" s="83"/>
      <c r="K44" s="83"/>
    </row>
    <row r="45" spans="2:12" ht="15.75" hidden="1">
      <c r="B45" s="80"/>
      <c r="C45" s="81"/>
      <c r="D45" s="79"/>
      <c r="E45" s="82"/>
      <c r="F45" s="82"/>
      <c r="G45" s="83"/>
      <c r="H45" s="83"/>
      <c r="I45" s="83"/>
      <c r="J45" s="83"/>
      <c r="K45" s="83"/>
    </row>
    <row r="46" spans="2:12" ht="15.75" hidden="1">
      <c r="B46" s="80"/>
      <c r="C46" s="81"/>
      <c r="D46" s="79" t="s">
        <v>124</v>
      </c>
      <c r="E46" s="82"/>
      <c r="F46" s="82"/>
      <c r="G46" s="83"/>
      <c r="H46" s="83"/>
      <c r="I46" s="83"/>
      <c r="J46" s="83"/>
      <c r="K46" s="83"/>
    </row>
    <row r="47" spans="2:12" ht="18" customHeight="1">
      <c r="B47" s="70"/>
      <c r="C47" s="71" t="s">
        <v>185</v>
      </c>
      <c r="D47" s="72" t="s">
        <v>124</v>
      </c>
      <c r="E47" s="73">
        <v>2100.4</v>
      </c>
      <c r="F47" s="73"/>
      <c r="G47" s="73"/>
      <c r="H47" s="73">
        <v>2100.4</v>
      </c>
      <c r="I47" s="73">
        <f>+E47</f>
        <v>2100.4</v>
      </c>
      <c r="J47" s="73"/>
      <c r="K47" s="73"/>
      <c r="L47" s="73"/>
    </row>
    <row r="48" spans="2:12" ht="15.75" hidden="1">
      <c r="B48" s="67" t="s">
        <v>199</v>
      </c>
      <c r="C48" s="68" t="s">
        <v>3</v>
      </c>
      <c r="D48" s="67" t="s">
        <v>124</v>
      </c>
      <c r="E48" s="89">
        <v>5365.4</v>
      </c>
      <c r="F48" s="69">
        <v>2689.4</v>
      </c>
      <c r="G48" s="69">
        <v>190.4</v>
      </c>
      <c r="H48" s="69"/>
      <c r="I48" s="69"/>
      <c r="J48" s="69"/>
      <c r="K48" s="69"/>
    </row>
    <row r="49" spans="2:11" ht="15.75">
      <c r="B49" s="67" t="s">
        <v>200</v>
      </c>
      <c r="C49" s="74" t="s">
        <v>201</v>
      </c>
      <c r="D49" s="67" t="s">
        <v>124</v>
      </c>
      <c r="E49" s="84">
        <v>5365.4</v>
      </c>
      <c r="F49" s="84">
        <v>3074.6</v>
      </c>
      <c r="G49" s="84">
        <f>G21+G41</f>
        <v>0</v>
      </c>
      <c r="H49" s="84"/>
      <c r="I49" s="84"/>
      <c r="J49" s="84"/>
      <c r="K49" s="84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D12" sqref="D12"/>
    </sheetView>
  </sheetViews>
  <sheetFormatPr defaultRowHeight="12.75"/>
  <cols>
    <col min="1" max="1" width="25.5703125" style="49" customWidth="1"/>
    <col min="2" max="2" width="19" style="49" customWidth="1"/>
    <col min="3" max="3" width="15.5703125" style="49" customWidth="1"/>
    <col min="4" max="4" width="14.140625" style="49" customWidth="1"/>
    <col min="5" max="5" width="16.85546875" style="49" customWidth="1"/>
    <col min="6" max="16384" width="9.140625" style="49"/>
  </cols>
  <sheetData>
    <row r="3" spans="1:5">
      <c r="B3" s="50" t="s">
        <v>4</v>
      </c>
    </row>
    <row r="4" spans="1:5">
      <c r="B4" s="50" t="s">
        <v>5</v>
      </c>
    </row>
    <row r="5" spans="1:5">
      <c r="B5" s="50" t="s">
        <v>160</v>
      </c>
    </row>
    <row r="7" spans="1:5" ht="63.75">
      <c r="A7" s="94" t="s">
        <v>0</v>
      </c>
      <c r="B7" s="94" t="s">
        <v>1</v>
      </c>
      <c r="C7" s="94" t="s">
        <v>6</v>
      </c>
      <c r="D7" s="94" t="s">
        <v>78</v>
      </c>
      <c r="E7" s="94" t="s">
        <v>2</v>
      </c>
    </row>
    <row r="8" spans="1:5" ht="20.25" customHeight="1">
      <c r="A8" s="93">
        <v>1</v>
      </c>
      <c r="B8" s="93">
        <v>2</v>
      </c>
      <c r="C8" s="93">
        <v>3</v>
      </c>
      <c r="D8" s="93" t="s">
        <v>135</v>
      </c>
      <c r="E8" s="93">
        <v>5</v>
      </c>
    </row>
    <row r="9" spans="1:5">
      <c r="A9" s="100" t="s">
        <v>147</v>
      </c>
      <c r="B9" s="97"/>
      <c r="C9" s="97"/>
      <c r="D9" s="85">
        <v>619450</v>
      </c>
      <c r="E9" s="97"/>
    </row>
    <row r="10" spans="1:5" ht="38.25">
      <c r="A10" s="100" t="s">
        <v>158</v>
      </c>
      <c r="B10" s="97"/>
      <c r="C10" s="97"/>
      <c r="D10" s="85">
        <v>250000</v>
      </c>
      <c r="E10" s="97"/>
    </row>
    <row r="11" spans="1:5" ht="25.5">
      <c r="A11" s="100" t="s">
        <v>241</v>
      </c>
      <c r="B11" s="97"/>
      <c r="C11" s="97"/>
      <c r="D11" s="85">
        <v>65000</v>
      </c>
      <c r="E11" s="97"/>
    </row>
    <row r="12" spans="1:5" ht="25.5">
      <c r="A12" s="132" t="s">
        <v>156</v>
      </c>
      <c r="B12" s="97"/>
      <c r="C12" s="97"/>
      <c r="D12" s="99">
        <v>350000</v>
      </c>
      <c r="E12" s="97"/>
    </row>
    <row r="13" spans="1:5" hidden="1">
      <c r="A13" s="97" t="s">
        <v>148</v>
      </c>
      <c r="B13" s="97"/>
      <c r="C13" s="97"/>
      <c r="D13" s="99">
        <v>200000</v>
      </c>
      <c r="E13" s="97"/>
    </row>
    <row r="14" spans="1:5" hidden="1">
      <c r="A14" s="98"/>
      <c r="B14" s="97"/>
      <c r="C14" s="97"/>
      <c r="D14" s="99"/>
      <c r="E14" s="97"/>
    </row>
    <row r="15" spans="1:5" hidden="1">
      <c r="A15" s="98"/>
      <c r="B15" s="97"/>
      <c r="C15" s="97"/>
      <c r="D15" s="99"/>
      <c r="E15" s="97"/>
    </row>
    <row r="16" spans="1:5" hidden="1">
      <c r="A16" s="98"/>
      <c r="B16" s="97"/>
      <c r="C16" s="97"/>
      <c r="D16" s="99"/>
      <c r="E16" s="97"/>
    </row>
    <row r="17" spans="1:5" hidden="1">
      <c r="A17" s="98"/>
      <c r="B17" s="97"/>
      <c r="C17" s="97"/>
      <c r="D17" s="99"/>
      <c r="E17" s="97"/>
    </row>
    <row r="18" spans="1:5">
      <c r="A18" s="100"/>
      <c r="B18" s="93"/>
      <c r="C18" s="93"/>
      <c r="D18" s="85"/>
      <c r="E18" s="97"/>
    </row>
    <row r="19" spans="1:5">
      <c r="A19" s="101" t="s">
        <v>3</v>
      </c>
      <c r="B19" s="102"/>
      <c r="C19" s="102"/>
      <c r="D19" s="103">
        <f>SUM(D9:D18)</f>
        <v>1484450</v>
      </c>
      <c r="E19" s="9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A8" sqref="A8:E23"/>
    </sheetView>
  </sheetViews>
  <sheetFormatPr defaultRowHeight="12.75"/>
  <cols>
    <col min="1" max="1" width="40.140625" style="88" customWidth="1"/>
    <col min="2" max="2" width="17.85546875" style="49" customWidth="1"/>
    <col min="3" max="3" width="16" style="49" customWidth="1"/>
    <col min="4" max="4" width="16.5703125" style="49" customWidth="1"/>
    <col min="5" max="5" width="19.28515625" style="49" customWidth="1"/>
    <col min="6" max="6" width="9.140625" style="49"/>
    <col min="7" max="7" width="5" style="49" customWidth="1"/>
    <col min="8" max="9" width="9.140625" style="49" hidden="1" customWidth="1"/>
    <col min="10" max="16384" width="9.140625" style="49"/>
  </cols>
  <sheetData>
    <row r="3" spans="1:5">
      <c r="C3" s="50" t="s">
        <v>79</v>
      </c>
    </row>
    <row r="4" spans="1:5">
      <c r="C4" s="50" t="s">
        <v>161</v>
      </c>
    </row>
    <row r="6" spans="1:5" ht="63.75">
      <c r="A6" s="104" t="s">
        <v>0</v>
      </c>
      <c r="B6" s="94" t="s">
        <v>155</v>
      </c>
      <c r="C6" s="94" t="s">
        <v>6</v>
      </c>
      <c r="D6" s="94" t="s">
        <v>154</v>
      </c>
      <c r="E6" s="94" t="s">
        <v>2</v>
      </c>
    </row>
    <row r="7" spans="1:5">
      <c r="A7" s="100">
        <v>1</v>
      </c>
      <c r="B7" s="93">
        <v>2</v>
      </c>
      <c r="C7" s="93">
        <v>3</v>
      </c>
      <c r="D7" s="93" t="s">
        <v>165</v>
      </c>
      <c r="E7" s="93">
        <v>5</v>
      </c>
    </row>
    <row r="8" spans="1:5">
      <c r="A8" s="135" t="s">
        <v>225</v>
      </c>
      <c r="B8" s="136">
        <v>36</v>
      </c>
      <c r="C8" s="137">
        <v>22607</v>
      </c>
      <c r="D8" s="138">
        <f>+C8*E8/B8*12</f>
        <v>7535.6666666666661</v>
      </c>
      <c r="E8" s="139">
        <v>1</v>
      </c>
    </row>
    <row r="9" spans="1:5">
      <c r="A9" s="135" t="s">
        <v>226</v>
      </c>
      <c r="B9" s="139">
        <v>36</v>
      </c>
      <c r="C9" s="137">
        <v>48725.97</v>
      </c>
      <c r="D9" s="138">
        <f t="shared" ref="D9:D23" si="0">+C9*E9/B9*12</f>
        <v>162419.9</v>
      </c>
      <c r="E9" s="139">
        <v>10</v>
      </c>
    </row>
    <row r="10" spans="1:5">
      <c r="A10" s="135" t="s">
        <v>227</v>
      </c>
      <c r="B10" s="139">
        <v>36</v>
      </c>
      <c r="C10" s="137">
        <v>37269.5</v>
      </c>
      <c r="D10" s="138">
        <f t="shared" si="0"/>
        <v>24846.333333333336</v>
      </c>
      <c r="E10" s="139">
        <v>2</v>
      </c>
    </row>
    <row r="11" spans="1:5" ht="25.5">
      <c r="A11" s="135" t="s">
        <v>228</v>
      </c>
      <c r="B11" s="136">
        <v>36</v>
      </c>
      <c r="C11" s="137">
        <v>298376.5</v>
      </c>
      <c r="D11" s="138">
        <f t="shared" si="0"/>
        <v>99458.833333333343</v>
      </c>
      <c r="E11" s="139">
        <v>1</v>
      </c>
    </row>
    <row r="12" spans="1:5" ht="25.5">
      <c r="A12" s="135" t="s">
        <v>153</v>
      </c>
      <c r="B12" s="136">
        <v>36</v>
      </c>
      <c r="C12" s="137">
        <v>33807.85</v>
      </c>
      <c r="D12" s="138">
        <f t="shared" si="0"/>
        <v>22538.566666666666</v>
      </c>
      <c r="E12" s="139">
        <v>2</v>
      </c>
    </row>
    <row r="13" spans="1:5">
      <c r="A13" s="135" t="s">
        <v>229</v>
      </c>
      <c r="B13" s="136">
        <v>36</v>
      </c>
      <c r="C13" s="137">
        <v>582894</v>
      </c>
      <c r="D13" s="138">
        <f t="shared" si="0"/>
        <v>971490</v>
      </c>
      <c r="E13" s="139">
        <v>5</v>
      </c>
    </row>
    <row r="14" spans="1:5" ht="25.5">
      <c r="A14" s="135" t="s">
        <v>152</v>
      </c>
      <c r="B14" s="136">
        <v>36</v>
      </c>
      <c r="C14" s="137">
        <v>4794</v>
      </c>
      <c r="D14" s="138">
        <f t="shared" si="0"/>
        <v>3196</v>
      </c>
      <c r="E14" s="139">
        <v>2</v>
      </c>
    </row>
    <row r="15" spans="1:5">
      <c r="A15" s="135" t="s">
        <v>230</v>
      </c>
      <c r="B15" s="136">
        <v>36</v>
      </c>
      <c r="C15" s="137">
        <v>8686.2000000000007</v>
      </c>
      <c r="D15" s="138">
        <f t="shared" si="0"/>
        <v>23163.200000000004</v>
      </c>
      <c r="E15" s="139">
        <v>8</v>
      </c>
    </row>
    <row r="16" spans="1:5">
      <c r="A16" s="135" t="s">
        <v>231</v>
      </c>
      <c r="B16" s="136">
        <v>36</v>
      </c>
      <c r="C16" s="137">
        <v>42213.38</v>
      </c>
      <c r="D16" s="138">
        <f t="shared" si="0"/>
        <v>28142.253333333334</v>
      </c>
      <c r="E16" s="139">
        <v>2</v>
      </c>
    </row>
    <row r="17" spans="1:5">
      <c r="A17" s="135" t="s">
        <v>232</v>
      </c>
      <c r="B17" s="136">
        <v>36</v>
      </c>
      <c r="C17" s="137">
        <v>42213.38</v>
      </c>
      <c r="D17" s="138">
        <f t="shared" si="0"/>
        <v>70355.633333333331</v>
      </c>
      <c r="E17" s="139">
        <v>5</v>
      </c>
    </row>
    <row r="18" spans="1:5">
      <c r="A18" s="135" t="s">
        <v>233</v>
      </c>
      <c r="B18" s="136">
        <v>36</v>
      </c>
      <c r="C18" s="137">
        <v>401960.92</v>
      </c>
      <c r="D18" s="138">
        <f t="shared" si="0"/>
        <v>133986.97333333333</v>
      </c>
      <c r="E18" s="139">
        <v>1</v>
      </c>
    </row>
    <row r="19" spans="1:5">
      <c r="A19" s="135" t="s">
        <v>234</v>
      </c>
      <c r="B19" s="139">
        <v>84</v>
      </c>
      <c r="C19" s="139">
        <v>10765</v>
      </c>
      <c r="D19" s="138">
        <f t="shared" si="0"/>
        <v>9227.1428571428569</v>
      </c>
      <c r="E19" s="139">
        <v>6</v>
      </c>
    </row>
    <row r="20" spans="1:5" ht="25.5">
      <c r="A20" s="135" t="s">
        <v>235</v>
      </c>
      <c r="B20" s="136">
        <v>36</v>
      </c>
      <c r="C20" s="137">
        <v>103260.22</v>
      </c>
      <c r="D20" s="138">
        <f t="shared" si="0"/>
        <v>68840.146666666667</v>
      </c>
      <c r="E20" s="139">
        <v>2</v>
      </c>
    </row>
    <row r="21" spans="1:5">
      <c r="A21" s="135" t="s">
        <v>236</v>
      </c>
      <c r="B21" s="136">
        <v>36</v>
      </c>
      <c r="C21" s="137">
        <v>99276</v>
      </c>
      <c r="D21" s="138">
        <f t="shared" si="0"/>
        <v>33092</v>
      </c>
      <c r="E21" s="139">
        <v>1</v>
      </c>
    </row>
    <row r="22" spans="1:5">
      <c r="A22" s="140" t="s">
        <v>223</v>
      </c>
      <c r="B22" s="136">
        <v>12</v>
      </c>
      <c r="C22" s="137">
        <v>185000</v>
      </c>
      <c r="D22" s="138">
        <f t="shared" si="0"/>
        <v>185000</v>
      </c>
      <c r="E22" s="139">
        <v>1</v>
      </c>
    </row>
    <row r="23" spans="1:5" ht="38.25">
      <c r="A23" s="140" t="s">
        <v>149</v>
      </c>
      <c r="B23" s="136">
        <v>12</v>
      </c>
      <c r="C23" s="137">
        <v>312000</v>
      </c>
      <c r="D23" s="138">
        <f t="shared" si="0"/>
        <v>312000</v>
      </c>
      <c r="E23" s="141">
        <v>1</v>
      </c>
    </row>
    <row r="24" spans="1:5">
      <c r="A24" s="106" t="s">
        <v>3</v>
      </c>
      <c r="B24" s="102"/>
      <c r="C24" s="102"/>
      <c r="D24" s="107">
        <f>SUM(D8:D23)</f>
        <v>2155292.6495238096</v>
      </c>
      <c r="E24" s="9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E24" sqref="E24"/>
    </sheetView>
  </sheetViews>
  <sheetFormatPr defaultRowHeight="12.75"/>
  <cols>
    <col min="1" max="1" width="29" style="49" customWidth="1"/>
    <col min="2" max="2" width="19.28515625" style="49" customWidth="1"/>
    <col min="3" max="3" width="18.28515625" style="49" customWidth="1"/>
    <col min="4" max="4" width="17" style="49" customWidth="1"/>
    <col min="5" max="5" width="16.140625" style="49" customWidth="1"/>
    <col min="6" max="6" width="19.42578125" style="49" customWidth="1"/>
    <col min="7" max="16384" width="9.140625" style="49"/>
  </cols>
  <sheetData>
    <row r="3" spans="1:6">
      <c r="C3" s="50" t="s">
        <v>7</v>
      </c>
    </row>
    <row r="5" spans="1:6" ht="76.5">
      <c r="A5" s="94" t="s">
        <v>0</v>
      </c>
      <c r="B5" s="94" t="s">
        <v>8</v>
      </c>
      <c r="C5" s="94" t="s">
        <v>9</v>
      </c>
      <c r="D5" s="94" t="s">
        <v>10</v>
      </c>
      <c r="E5" s="94" t="s">
        <v>11</v>
      </c>
      <c r="F5" s="94" t="s">
        <v>12</v>
      </c>
    </row>
    <row r="6" spans="1:6">
      <c r="A6" s="93">
        <v>1</v>
      </c>
      <c r="B6" s="93">
        <v>2</v>
      </c>
      <c r="C6" s="93">
        <v>3</v>
      </c>
      <c r="D6" s="93">
        <v>4</v>
      </c>
      <c r="E6" s="93" t="s">
        <v>137</v>
      </c>
      <c r="F6" s="93">
        <v>6</v>
      </c>
    </row>
    <row r="7" spans="1:6" ht="24" customHeight="1" thickBot="1">
      <c r="A7" s="168" t="s">
        <v>48</v>
      </c>
      <c r="B7" s="168"/>
      <c r="C7" s="168"/>
      <c r="D7" s="168"/>
      <c r="E7" s="168"/>
      <c r="F7" s="168"/>
    </row>
    <row r="8" spans="1:6" ht="13.5" thickBot="1">
      <c r="A8" s="108" t="s">
        <v>69</v>
      </c>
      <c r="B8" s="109" t="s">
        <v>70</v>
      </c>
      <c r="C8" s="133">
        <v>650351.64</v>
      </c>
      <c r="D8" s="134">
        <v>9.1</v>
      </c>
      <c r="E8" s="133">
        <v>5918200</v>
      </c>
      <c r="F8" s="168" t="s">
        <v>68</v>
      </c>
    </row>
    <row r="9" spans="1:6" ht="13.5" thickBot="1">
      <c r="A9" s="108" t="s">
        <v>71</v>
      </c>
      <c r="B9" s="108" t="s">
        <v>237</v>
      </c>
      <c r="C9" s="133">
        <v>163557</v>
      </c>
      <c r="D9" s="134">
        <v>6882</v>
      </c>
      <c r="E9" s="133">
        <v>1125600</v>
      </c>
      <c r="F9" s="168"/>
    </row>
    <row r="10" spans="1:6" ht="26.25" thickBot="1">
      <c r="A10" s="108" t="s">
        <v>84</v>
      </c>
      <c r="B10" s="108" t="s">
        <v>72</v>
      </c>
      <c r="C10" s="133">
        <v>4657.6499999999996</v>
      </c>
      <c r="D10" s="134">
        <v>192.35</v>
      </c>
      <c r="E10" s="133">
        <f>+'[31]договоры 2021 коррект'!$AA$141</f>
        <v>1057176</v>
      </c>
      <c r="F10" s="168"/>
    </row>
    <row r="11" spans="1:6" ht="13.5" thickBot="1">
      <c r="A11" s="108"/>
      <c r="B11" s="108"/>
      <c r="C11" s="133"/>
      <c r="D11" s="134"/>
      <c r="E11" s="133"/>
      <c r="F11" s="168"/>
    </row>
    <row r="12" spans="1:6" ht="27" customHeight="1">
      <c r="A12" s="97"/>
      <c r="B12" s="108"/>
      <c r="C12" s="110"/>
      <c r="D12" s="111"/>
      <c r="E12" s="112"/>
      <c r="F12" s="168"/>
    </row>
    <row r="13" spans="1:6">
      <c r="A13" s="113" t="s">
        <v>83</v>
      </c>
      <c r="B13" s="114"/>
      <c r="C13" s="115" t="s">
        <v>73</v>
      </c>
      <c r="D13" s="115" t="s">
        <v>73</v>
      </c>
      <c r="E13" s="116">
        <f>SUM(E8:E12)</f>
        <v>8100976</v>
      </c>
      <c r="F13" s="168"/>
    </row>
    <row r="14" spans="1:6">
      <c r="A14" s="117"/>
      <c r="B14" s="93"/>
      <c r="C14" s="93"/>
      <c r="D14" s="93"/>
      <c r="E14" s="93"/>
      <c r="F14" s="168"/>
    </row>
  </sheetData>
  <mergeCells count="2">
    <mergeCell ref="A7:F7"/>
    <mergeCell ref="F8:F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7"/>
  <sheetViews>
    <sheetView topLeftCell="A4" workbookViewId="0">
      <selection activeCell="G27" sqref="G27"/>
    </sheetView>
  </sheetViews>
  <sheetFormatPr defaultRowHeight="12.75"/>
  <cols>
    <col min="1" max="1" width="34" style="118" customWidth="1"/>
    <col min="2" max="2" width="14.140625" style="118" customWidth="1"/>
    <col min="3" max="3" width="13.85546875" style="118" customWidth="1"/>
    <col min="4" max="4" width="15.28515625" style="118" customWidth="1"/>
    <col min="5" max="5" width="14.5703125" style="119" customWidth="1"/>
    <col min="6" max="6" width="47.28515625" style="118" customWidth="1"/>
    <col min="7" max="16384" width="9.140625" style="118"/>
  </cols>
  <sheetData>
    <row r="4" spans="1:6" ht="15">
      <c r="A4" s="169" t="s">
        <v>13</v>
      </c>
      <c r="B4" s="170"/>
      <c r="C4" s="170"/>
      <c r="D4" s="170"/>
      <c r="E4" s="170"/>
      <c r="F4" s="170"/>
    </row>
    <row r="5" spans="1:6" ht="15">
      <c r="A5" s="169" t="s">
        <v>14</v>
      </c>
      <c r="B5" s="170"/>
      <c r="C5" s="170"/>
      <c r="D5" s="170"/>
      <c r="E5" s="170"/>
      <c r="F5" s="170"/>
    </row>
    <row r="6" spans="1:6" ht="15">
      <c r="A6" s="169" t="s">
        <v>211</v>
      </c>
      <c r="B6" s="170"/>
      <c r="C6" s="170"/>
      <c r="D6" s="170"/>
      <c r="E6" s="170"/>
      <c r="F6" s="170"/>
    </row>
    <row r="7" spans="1:6" ht="15">
      <c r="A7" s="169" t="s">
        <v>15</v>
      </c>
      <c r="B7" s="170"/>
      <c r="C7" s="170"/>
      <c r="D7" s="170"/>
      <c r="E7" s="170"/>
      <c r="F7" s="170"/>
    </row>
    <row r="9" spans="1:6" ht="38.25">
      <c r="A9" s="94" t="s">
        <v>0</v>
      </c>
      <c r="B9" s="94" t="s">
        <v>8</v>
      </c>
      <c r="C9" s="94" t="s">
        <v>9</v>
      </c>
      <c r="D9" s="94" t="s">
        <v>10</v>
      </c>
      <c r="E9" s="121" t="s">
        <v>11</v>
      </c>
      <c r="F9" s="94" t="s">
        <v>12</v>
      </c>
    </row>
    <row r="10" spans="1:6">
      <c r="A10" s="93">
        <v>1</v>
      </c>
      <c r="B10" s="93">
        <v>2</v>
      </c>
      <c r="C10" s="93">
        <v>3</v>
      </c>
      <c r="D10" s="93">
        <v>4</v>
      </c>
      <c r="E10" s="105" t="s">
        <v>137</v>
      </c>
      <c r="F10" s="93">
        <v>6</v>
      </c>
    </row>
    <row r="11" spans="1:6" ht="38.25" customHeight="1">
      <c r="A11" s="168" t="s">
        <v>16</v>
      </c>
      <c r="B11" s="168"/>
      <c r="C11" s="168"/>
      <c r="D11" s="168"/>
      <c r="E11" s="168"/>
      <c r="F11" s="168"/>
    </row>
    <row r="12" spans="1:6" ht="38.25">
      <c r="A12" s="93" t="s">
        <v>238</v>
      </c>
      <c r="B12" s="93" t="s">
        <v>73</v>
      </c>
      <c r="C12" s="93"/>
      <c r="D12" s="93"/>
      <c r="E12" s="122">
        <v>385000</v>
      </c>
      <c r="F12" s="93" t="s">
        <v>17</v>
      </c>
    </row>
    <row r="13" spans="1:6" ht="25.5">
      <c r="A13" s="93" t="s">
        <v>212</v>
      </c>
      <c r="B13" s="93" t="s">
        <v>73</v>
      </c>
      <c r="C13" s="93"/>
      <c r="D13" s="93"/>
      <c r="E13" s="105">
        <v>22956</v>
      </c>
      <c r="F13" s="93" t="s">
        <v>213</v>
      </c>
    </row>
    <row r="14" spans="1:6" ht="77.25" customHeight="1">
      <c r="A14" s="93" t="s">
        <v>214</v>
      </c>
      <c r="B14" s="93"/>
      <c r="C14" s="93"/>
      <c r="D14" s="93"/>
      <c r="E14" s="105"/>
      <c r="F14" s="93" t="s">
        <v>215</v>
      </c>
    </row>
    <row r="15" spans="1:6" ht="51">
      <c r="A15" s="93" t="s">
        <v>18</v>
      </c>
      <c r="B15" s="93" t="s">
        <v>19</v>
      </c>
      <c r="C15" s="93"/>
      <c r="D15" s="93"/>
      <c r="E15" s="105"/>
      <c r="F15" s="93" t="s">
        <v>216</v>
      </c>
    </row>
    <row r="16" spans="1:6">
      <c r="A16" s="93" t="s">
        <v>20</v>
      </c>
      <c r="B16" s="93" t="s">
        <v>21</v>
      </c>
      <c r="C16" s="93"/>
      <c r="D16" s="93"/>
      <c r="E16" s="105">
        <v>15419</v>
      </c>
      <c r="F16" s="93" t="s">
        <v>22</v>
      </c>
    </row>
    <row r="17" spans="1:6" ht="38.25">
      <c r="A17" s="93" t="s">
        <v>239</v>
      </c>
      <c r="B17" s="93" t="s">
        <v>73</v>
      </c>
      <c r="C17" s="93"/>
      <c r="D17" s="93"/>
      <c r="E17" s="105">
        <v>60328</v>
      </c>
      <c r="F17" s="93" t="s">
        <v>217</v>
      </c>
    </row>
    <row r="18" spans="1:6" ht="38.25">
      <c r="A18" s="93" t="s">
        <v>218</v>
      </c>
      <c r="B18" s="93" t="s">
        <v>73</v>
      </c>
      <c r="C18" s="93"/>
      <c r="D18" s="93"/>
      <c r="E18" s="105"/>
      <c r="F18" s="93" t="s">
        <v>218</v>
      </c>
    </row>
    <row r="19" spans="1:6" ht="25.5">
      <c r="A19" s="93" t="s">
        <v>219</v>
      </c>
      <c r="B19" s="93" t="s">
        <v>73</v>
      </c>
      <c r="C19" s="93"/>
      <c r="D19" s="93"/>
      <c r="E19" s="105">
        <v>111600</v>
      </c>
      <c r="F19" s="93" t="s">
        <v>219</v>
      </c>
    </row>
    <row r="20" spans="1:6" ht="38.25">
      <c r="A20" s="93" t="s">
        <v>239</v>
      </c>
      <c r="B20" s="93" t="s">
        <v>73</v>
      </c>
      <c r="C20" s="93"/>
      <c r="D20" s="93"/>
      <c r="E20" s="105">
        <v>376000</v>
      </c>
      <c r="F20" s="93" t="s">
        <v>240</v>
      </c>
    </row>
    <row r="21" spans="1:6" hidden="1">
      <c r="A21" s="93"/>
      <c r="B21" s="93"/>
      <c r="C21" s="93"/>
      <c r="D21" s="93"/>
      <c r="E21" s="105"/>
      <c r="F21" s="93"/>
    </row>
    <row r="22" spans="1:6" hidden="1">
      <c r="A22" s="93"/>
      <c r="B22" s="93"/>
      <c r="C22" s="93"/>
      <c r="D22" s="93"/>
      <c r="E22" s="105"/>
      <c r="F22" s="93"/>
    </row>
    <row r="23" spans="1:6" hidden="1">
      <c r="A23" s="93"/>
      <c r="B23" s="93"/>
      <c r="C23" s="93"/>
      <c r="D23" s="93"/>
      <c r="E23" s="105"/>
      <c r="F23" s="93"/>
    </row>
    <row r="24" spans="1:6">
      <c r="A24" s="94" t="s">
        <v>3</v>
      </c>
      <c r="B24" s="94" t="s">
        <v>23</v>
      </c>
      <c r="C24" s="94"/>
      <c r="D24" s="94"/>
      <c r="E24" s="121">
        <f>SUM(E12:E23)</f>
        <v>971303</v>
      </c>
      <c r="F24" s="94" t="s">
        <v>23</v>
      </c>
    </row>
    <row r="25" spans="1:6">
      <c r="A25" s="120"/>
    </row>
    <row r="27" spans="1:6" ht="26.25" customHeight="1"/>
  </sheetData>
  <mergeCells count="5">
    <mergeCell ref="A11:F11"/>
    <mergeCell ref="A4:F4"/>
    <mergeCell ref="A5:F5"/>
    <mergeCell ref="A6:F6"/>
    <mergeCell ref="A7:F7"/>
  </mergeCells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19"/>
  <sheetViews>
    <sheetView workbookViewId="0">
      <selection activeCell="E15" sqref="E15"/>
    </sheetView>
  </sheetViews>
  <sheetFormatPr defaultRowHeight="15"/>
  <cols>
    <col min="1" max="1" width="35.140625" style="3" customWidth="1"/>
    <col min="2" max="3" width="15" style="3" customWidth="1"/>
    <col min="4" max="4" width="15.140625" style="3" customWidth="1"/>
    <col min="5" max="5" width="13.42578125" style="91" customWidth="1"/>
    <col min="6" max="6" width="27" style="3" customWidth="1"/>
    <col min="7" max="16384" width="9.140625" style="3"/>
  </cols>
  <sheetData>
    <row r="4" spans="1:6">
      <c r="E4" s="90" t="s">
        <v>13</v>
      </c>
    </row>
    <row r="5" spans="1:6">
      <c r="E5" s="90" t="s">
        <v>24</v>
      </c>
    </row>
    <row r="6" spans="1:6">
      <c r="E6" s="90" t="s">
        <v>220</v>
      </c>
    </row>
    <row r="8" spans="1:6" ht="51">
      <c r="A8" s="94" t="s">
        <v>0</v>
      </c>
      <c r="B8" s="94" t="s">
        <v>8</v>
      </c>
      <c r="C8" s="94" t="s">
        <v>9</v>
      </c>
      <c r="D8" s="94" t="s">
        <v>10</v>
      </c>
      <c r="E8" s="123" t="s">
        <v>11</v>
      </c>
      <c r="F8" s="94" t="s">
        <v>12</v>
      </c>
    </row>
    <row r="9" spans="1:6">
      <c r="A9" s="93">
        <v>1</v>
      </c>
      <c r="B9" s="93">
        <v>2</v>
      </c>
      <c r="C9" s="93">
        <v>3</v>
      </c>
      <c r="D9" s="93">
        <v>4</v>
      </c>
      <c r="E9" s="124" t="s">
        <v>137</v>
      </c>
      <c r="F9" s="93">
        <v>6</v>
      </c>
    </row>
    <row r="10" spans="1:6" ht="38.25" customHeight="1">
      <c r="A10" s="168" t="s">
        <v>25</v>
      </c>
      <c r="B10" s="168"/>
      <c r="C10" s="168"/>
      <c r="D10" s="168"/>
      <c r="E10" s="168"/>
      <c r="F10" s="168"/>
    </row>
    <row r="11" spans="1:6" ht="34.5" customHeight="1">
      <c r="A11" s="117" t="s">
        <v>26</v>
      </c>
      <c r="B11" s="93" t="s">
        <v>73</v>
      </c>
      <c r="C11" s="93"/>
      <c r="D11" s="93"/>
      <c r="E11" s="92"/>
      <c r="F11" s="168" t="s">
        <v>86</v>
      </c>
    </row>
    <row r="12" spans="1:6" ht="42" customHeight="1">
      <c r="A12" s="117" t="s">
        <v>27</v>
      </c>
      <c r="B12" s="93" t="s">
        <v>73</v>
      </c>
      <c r="C12" s="93"/>
      <c r="D12" s="93"/>
      <c r="E12" s="92">
        <v>7590</v>
      </c>
      <c r="F12" s="168"/>
    </row>
    <row r="13" spans="1:6" ht="58.5" customHeight="1">
      <c r="A13" s="117" t="s">
        <v>28</v>
      </c>
      <c r="B13" s="93" t="s">
        <v>73</v>
      </c>
      <c r="C13" s="93"/>
      <c r="D13" s="93"/>
      <c r="E13" s="92">
        <v>168000</v>
      </c>
      <c r="F13" s="168"/>
    </row>
    <row r="14" spans="1:6">
      <c r="A14" s="117" t="s">
        <v>221</v>
      </c>
      <c r="B14" s="93" t="s">
        <v>73</v>
      </c>
      <c r="C14" s="93"/>
      <c r="D14" s="93"/>
      <c r="E14" s="92">
        <v>45000</v>
      </c>
      <c r="F14" s="168"/>
    </row>
    <row r="15" spans="1:6" ht="25.5">
      <c r="A15" s="117" t="s">
        <v>205</v>
      </c>
      <c r="B15" s="93" t="s">
        <v>73</v>
      </c>
      <c r="C15" s="93"/>
      <c r="D15" s="93"/>
      <c r="E15" s="92"/>
      <c r="F15" s="168"/>
    </row>
    <row r="16" spans="1:6" hidden="1">
      <c r="A16" s="117"/>
      <c r="B16" s="93"/>
      <c r="C16" s="93"/>
      <c r="D16" s="93"/>
      <c r="E16" s="125"/>
      <c r="F16" s="168"/>
    </row>
    <row r="17" spans="1:6" hidden="1">
      <c r="A17" s="117"/>
      <c r="B17" s="93"/>
      <c r="C17" s="93"/>
      <c r="D17" s="93"/>
      <c r="E17" s="92"/>
      <c r="F17" s="168"/>
    </row>
    <row r="18" spans="1:6" hidden="1">
      <c r="A18" s="117"/>
      <c r="B18" s="93"/>
      <c r="C18" s="93"/>
      <c r="D18" s="93"/>
      <c r="E18" s="92"/>
      <c r="F18" s="168"/>
    </row>
    <row r="19" spans="1:6">
      <c r="A19" s="94" t="s">
        <v>3</v>
      </c>
      <c r="B19" s="94" t="s">
        <v>23</v>
      </c>
      <c r="C19" s="94"/>
      <c r="D19" s="94"/>
      <c r="E19" s="126">
        <f>SUM(E11:E18)</f>
        <v>220590</v>
      </c>
      <c r="F19" s="94" t="s">
        <v>23</v>
      </c>
    </row>
  </sheetData>
  <mergeCells count="2">
    <mergeCell ref="A10:F10"/>
    <mergeCell ref="F11:F18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B11" sqref="B11"/>
    </sheetView>
  </sheetViews>
  <sheetFormatPr defaultRowHeight="15"/>
  <cols>
    <col min="1" max="1" width="23.7109375" style="3" customWidth="1"/>
    <col min="2" max="2" width="15.7109375" style="3" customWidth="1"/>
    <col min="3" max="3" width="13.7109375" style="3" customWidth="1"/>
    <col min="4" max="4" width="15.85546875" style="3" customWidth="1"/>
    <col min="5" max="5" width="15.42578125" style="3" customWidth="1"/>
    <col min="6" max="6" width="16.42578125" style="3" customWidth="1"/>
    <col min="7" max="16384" width="9.140625" style="3"/>
  </cols>
  <sheetData>
    <row r="4" spans="1:6">
      <c r="D4" s="50" t="s">
        <v>29</v>
      </c>
    </row>
    <row r="6" spans="1:6" ht="89.25">
      <c r="A6" s="94" t="s">
        <v>0</v>
      </c>
      <c r="B6" s="94" t="s">
        <v>8</v>
      </c>
      <c r="C6" s="94" t="s">
        <v>9</v>
      </c>
      <c r="D6" s="94" t="s">
        <v>10</v>
      </c>
      <c r="E6" s="94" t="s">
        <v>11</v>
      </c>
      <c r="F6" s="94" t="s">
        <v>12</v>
      </c>
    </row>
    <row r="7" spans="1:6">
      <c r="A7" s="93">
        <v>1</v>
      </c>
      <c r="B7" s="93">
        <v>2</v>
      </c>
      <c r="C7" s="93">
        <v>3</v>
      </c>
      <c r="D7" s="93">
        <v>4</v>
      </c>
      <c r="E7" s="93" t="s">
        <v>137</v>
      </c>
      <c r="F7" s="93">
        <v>6</v>
      </c>
    </row>
    <row r="8" spans="1:6">
      <c r="A8" s="168" t="s">
        <v>30</v>
      </c>
      <c r="B8" s="168"/>
      <c r="C8" s="168"/>
      <c r="D8" s="168"/>
      <c r="E8" s="168"/>
      <c r="F8" s="168"/>
    </row>
    <row r="9" spans="1:6" ht="25.5">
      <c r="A9" s="117" t="s">
        <v>31</v>
      </c>
      <c r="B9" s="86" t="s">
        <v>76</v>
      </c>
      <c r="C9" s="93"/>
      <c r="D9" s="93"/>
      <c r="E9" s="85">
        <v>173940</v>
      </c>
      <c r="F9" s="168" t="s">
        <v>86</v>
      </c>
    </row>
    <row r="10" spans="1:6" ht="25.5">
      <c r="A10" s="117" t="s">
        <v>32</v>
      </c>
      <c r="B10" s="86" t="s">
        <v>76</v>
      </c>
      <c r="C10" s="93"/>
      <c r="D10" s="93"/>
      <c r="E10" s="85"/>
      <c r="F10" s="168"/>
    </row>
    <row r="11" spans="1:6">
      <c r="A11" s="117" t="s">
        <v>77</v>
      </c>
      <c r="B11" s="86"/>
      <c r="C11" s="93"/>
      <c r="D11" s="93"/>
      <c r="E11" s="85">
        <v>93660</v>
      </c>
      <c r="F11" s="168"/>
    </row>
    <row r="12" spans="1:6">
      <c r="A12" s="117" t="s">
        <v>206</v>
      </c>
      <c r="B12" s="86"/>
      <c r="C12" s="93"/>
      <c r="D12" s="93"/>
      <c r="E12" s="85">
        <v>12000</v>
      </c>
      <c r="F12" s="168"/>
    </row>
    <row r="13" spans="1:6">
      <c r="A13" s="94" t="s">
        <v>3</v>
      </c>
      <c r="B13" s="94"/>
      <c r="C13" s="94"/>
      <c r="D13" s="94"/>
      <c r="E13" s="96">
        <f>SUM(E9:E12)</f>
        <v>279600</v>
      </c>
      <c r="F13" s="94" t="s">
        <v>23</v>
      </c>
    </row>
  </sheetData>
  <mergeCells count="2">
    <mergeCell ref="A8:F8"/>
    <mergeCell ref="F9:F1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E13" sqref="E13"/>
    </sheetView>
  </sheetViews>
  <sheetFormatPr defaultColWidth="17.7109375" defaultRowHeight="12.75"/>
  <cols>
    <col min="1" max="1" width="28.42578125" style="49" customWidth="1"/>
    <col min="2" max="16384" width="17.7109375" style="49"/>
  </cols>
  <sheetData>
    <row r="4" spans="1:6">
      <c r="D4" s="50" t="s">
        <v>13</v>
      </c>
    </row>
    <row r="5" spans="1:6">
      <c r="D5" s="50" t="s">
        <v>33</v>
      </c>
    </row>
    <row r="6" spans="1:6">
      <c r="D6" s="57"/>
    </row>
    <row r="7" spans="1:6" ht="76.5">
      <c r="A7" s="94" t="s">
        <v>0</v>
      </c>
      <c r="B7" s="94" t="s">
        <v>8</v>
      </c>
      <c r="C7" s="94" t="s">
        <v>9</v>
      </c>
      <c r="D7" s="94" t="s">
        <v>10</v>
      </c>
      <c r="E7" s="94" t="s">
        <v>11</v>
      </c>
      <c r="F7" s="94" t="s">
        <v>12</v>
      </c>
    </row>
    <row r="8" spans="1:6">
      <c r="A8" s="93">
        <v>1</v>
      </c>
      <c r="B8" s="93">
        <v>2</v>
      </c>
      <c r="C8" s="93">
        <v>3</v>
      </c>
      <c r="D8" s="93">
        <v>4</v>
      </c>
      <c r="E8" s="93" t="s">
        <v>137</v>
      </c>
      <c r="F8" s="93">
        <v>6</v>
      </c>
    </row>
    <row r="9" spans="1:6">
      <c r="A9" s="168" t="s">
        <v>34</v>
      </c>
      <c r="B9" s="168"/>
      <c r="C9" s="168"/>
      <c r="D9" s="168"/>
      <c r="E9" s="168"/>
      <c r="F9" s="168"/>
    </row>
    <row r="10" spans="1:6" ht="57.75" customHeight="1">
      <c r="A10" s="117" t="s">
        <v>35</v>
      </c>
      <c r="B10" s="127" t="s">
        <v>36</v>
      </c>
      <c r="C10" s="93"/>
      <c r="D10" s="93"/>
      <c r="E10" s="128">
        <v>145000</v>
      </c>
      <c r="F10" s="93" t="str">
        <f>+УС!F9</f>
        <v>затраты на 2021 год</v>
      </c>
    </row>
    <row r="11" spans="1:6" ht="88.5" hidden="1" customHeight="1">
      <c r="A11" s="117" t="s">
        <v>37</v>
      </c>
      <c r="B11" s="127" t="s">
        <v>38</v>
      </c>
      <c r="C11" s="93"/>
      <c r="D11" s="93"/>
      <c r="E11" s="128"/>
      <c r="F11" s="93"/>
    </row>
    <row r="12" spans="1:6" ht="88.5" hidden="1" customHeight="1">
      <c r="A12" s="127" t="s">
        <v>75</v>
      </c>
      <c r="B12" s="127" t="s">
        <v>74</v>
      </c>
      <c r="C12" s="93"/>
      <c r="D12" s="93"/>
      <c r="E12" s="128"/>
      <c r="F12" s="93"/>
    </row>
    <row r="13" spans="1:6" ht="26.25" customHeight="1">
      <c r="A13" s="94" t="s">
        <v>3</v>
      </c>
      <c r="B13" s="94" t="s">
        <v>23</v>
      </c>
      <c r="C13" s="94"/>
      <c r="D13" s="94"/>
      <c r="E13" s="96">
        <f>SUM(E10:E12)</f>
        <v>145000</v>
      </c>
      <c r="F13" s="94"/>
    </row>
  </sheetData>
  <mergeCells count="1">
    <mergeCell ref="A9:F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E13" sqref="E13"/>
    </sheetView>
  </sheetViews>
  <sheetFormatPr defaultRowHeight="12.75"/>
  <cols>
    <col min="1" max="1" width="36.85546875" style="49" customWidth="1"/>
    <col min="2" max="2" width="16.42578125" style="49" customWidth="1"/>
    <col min="3" max="3" width="15.5703125" style="49" customWidth="1"/>
    <col min="4" max="4" width="16" style="49" customWidth="1"/>
    <col min="5" max="5" width="13.140625" style="49" customWidth="1"/>
    <col min="6" max="6" width="15" style="49" customWidth="1"/>
    <col min="7" max="16384" width="9.140625" style="49"/>
  </cols>
  <sheetData>
    <row r="4" spans="1:6">
      <c r="C4" s="50" t="s">
        <v>13</v>
      </c>
    </row>
    <row r="5" spans="1:6">
      <c r="C5" s="50" t="s">
        <v>39</v>
      </c>
    </row>
    <row r="6" spans="1:6">
      <c r="C6" s="50" t="s">
        <v>40</v>
      </c>
    </row>
    <row r="7" spans="1:6">
      <c r="C7" s="50" t="s">
        <v>162</v>
      </c>
    </row>
    <row r="9" spans="1:6" ht="25.5">
      <c r="A9" s="94" t="s">
        <v>0</v>
      </c>
      <c r="B9" s="94" t="s">
        <v>8</v>
      </c>
      <c r="C9" s="94" t="s">
        <v>9</v>
      </c>
      <c r="D9" s="94" t="s">
        <v>10</v>
      </c>
      <c r="E9" s="94" t="s">
        <v>11</v>
      </c>
    </row>
    <row r="10" spans="1:6">
      <c r="A10" s="93">
        <v>1</v>
      </c>
      <c r="B10" s="93">
        <v>2</v>
      </c>
      <c r="C10" s="93">
        <v>3</v>
      </c>
      <c r="D10" s="93">
        <v>4</v>
      </c>
      <c r="E10" s="93" t="s">
        <v>137</v>
      </c>
    </row>
    <row r="11" spans="1:6" ht="38.25" customHeight="1">
      <c r="A11" s="168" t="s">
        <v>41</v>
      </c>
      <c r="B11" s="168"/>
      <c r="C11" s="168"/>
      <c r="D11" s="168"/>
      <c r="E11" s="168"/>
      <c r="F11" s="129"/>
    </row>
    <row r="12" spans="1:6" ht="92.25" customHeight="1">
      <c r="A12" s="117" t="s">
        <v>42</v>
      </c>
      <c r="B12" s="117" t="s">
        <v>43</v>
      </c>
      <c r="C12" s="115"/>
      <c r="D12" s="128"/>
      <c r="E12" s="128">
        <v>13638834.52</v>
      </c>
      <c r="F12" s="130" t="s">
        <v>207</v>
      </c>
    </row>
    <row r="13" spans="1:6" ht="22.5" customHeight="1">
      <c r="A13" s="131" t="s">
        <v>3</v>
      </c>
      <c r="B13" s="94" t="s">
        <v>23</v>
      </c>
      <c r="C13" s="94" t="s">
        <v>23</v>
      </c>
      <c r="D13" s="94" t="s">
        <v>23</v>
      </c>
      <c r="E13" s="96">
        <f>SUM(E12)</f>
        <v>13638834.52</v>
      </c>
    </row>
  </sheetData>
  <mergeCells count="1">
    <mergeCell ref="A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ОТ1</vt:lpstr>
      <vt:lpstr>МЗ</vt:lpstr>
      <vt:lpstr>ИнЗ</vt:lpstr>
      <vt:lpstr>КУ</vt:lpstr>
      <vt:lpstr>НИ</vt:lpstr>
      <vt:lpstr>ДИ</vt:lpstr>
      <vt:lpstr>УС</vt:lpstr>
      <vt:lpstr>ТУ</vt:lpstr>
      <vt:lpstr>ОТ2</vt:lpstr>
      <vt:lpstr>ОХ</vt:lpstr>
      <vt:lpstr>ВСЕГО РАСХОДОВ</vt:lpstr>
      <vt:lpstr> бассейн</vt:lpstr>
      <vt:lpstr>площади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Шаталина</dc:creator>
  <cp:lastModifiedBy>Пользователь</cp:lastModifiedBy>
  <cp:lastPrinted>2021-12-24T05:24:06Z</cp:lastPrinted>
  <dcterms:created xsi:type="dcterms:W3CDTF">2016-04-01T11:37:55Z</dcterms:created>
  <dcterms:modified xsi:type="dcterms:W3CDTF">2021-12-27T12:54:18Z</dcterms:modified>
</cp:coreProperties>
</file>